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6.3.4\департамент финансов\Бюджетное управление\БЮДЖЕТНЫЙ\ГОДОВЫЕ ОТЧЕТЫ\на ДУМУ ГОРОДА\2020 год\Материалы в составе пояснительной\Заполненные\"/>
    </mc:Choice>
  </mc:AlternateContent>
  <bookViews>
    <workbookView xWindow="480" yWindow="48" windowWidth="15576" windowHeight="10032"/>
  </bookViews>
  <sheets>
    <sheet name="Лист1" sheetId="1" r:id="rId1"/>
  </sheets>
  <definedNames>
    <definedName name="_xlnm.Print_Titles" localSheetId="0">Лист1!$5:$5</definedName>
  </definedNames>
  <calcPr calcId="162913"/>
</workbook>
</file>

<file path=xl/calcChain.xml><?xml version="1.0" encoding="utf-8"?>
<calcChain xmlns="http://schemas.openxmlformats.org/spreadsheetml/2006/main">
  <c r="E64" i="1" l="1"/>
  <c r="E62" i="1"/>
  <c r="F44" i="1"/>
  <c r="D20" i="1" l="1"/>
  <c r="F20" i="1"/>
  <c r="H20" i="1"/>
  <c r="J20" i="1"/>
  <c r="L20" i="1"/>
  <c r="N20" i="1"/>
  <c r="C20" i="1"/>
  <c r="E21" i="1"/>
  <c r="E22" i="1"/>
  <c r="G22" i="1" s="1"/>
  <c r="I22" i="1" s="1"/>
  <c r="K22" i="1" s="1"/>
  <c r="M22" i="1" s="1"/>
  <c r="O22" i="1" s="1"/>
  <c r="E20" i="1" l="1"/>
  <c r="G21" i="1"/>
  <c r="N9" i="1"/>
  <c r="N12" i="1"/>
  <c r="N11" i="1" s="1"/>
  <c r="N23" i="1"/>
  <c r="N18" i="1" s="1"/>
  <c r="N26" i="1"/>
  <c r="N29" i="1"/>
  <c r="N32" i="1"/>
  <c r="N37" i="1"/>
  <c r="N39" i="1"/>
  <c r="N42" i="1"/>
  <c r="N46" i="1"/>
  <c r="N52" i="1"/>
  <c r="N56" i="1"/>
  <c r="N61" i="1"/>
  <c r="N63" i="1"/>
  <c r="N65" i="1"/>
  <c r="G20" i="1" l="1"/>
  <c r="I21" i="1"/>
  <c r="N7" i="1"/>
  <c r="N6" i="1" s="1"/>
  <c r="N55" i="1"/>
  <c r="N31" i="1"/>
  <c r="I20" i="1" l="1"/>
  <c r="K21" i="1"/>
  <c r="N67" i="1"/>
  <c r="M21" i="1" l="1"/>
  <c r="O21" i="1" s="1"/>
  <c r="K20" i="1"/>
  <c r="C12" i="1"/>
  <c r="M20" i="1" l="1"/>
  <c r="D65" i="1"/>
  <c r="F65" i="1"/>
  <c r="H65" i="1"/>
  <c r="J65" i="1"/>
  <c r="L65" i="1"/>
  <c r="C65" i="1"/>
  <c r="O20" i="1" l="1"/>
  <c r="D12" i="1"/>
  <c r="D11" i="1" s="1"/>
  <c r="F12" i="1"/>
  <c r="F11" i="1" s="1"/>
  <c r="H12" i="1"/>
  <c r="H11" i="1" s="1"/>
  <c r="J12" i="1"/>
  <c r="J11" i="1" s="1"/>
  <c r="L12" i="1"/>
  <c r="L11" i="1" s="1"/>
  <c r="C11" i="1"/>
  <c r="E13" i="1"/>
  <c r="E14" i="1"/>
  <c r="G14" i="1" s="1"/>
  <c r="I14" i="1" s="1"/>
  <c r="K14" i="1" s="1"/>
  <c r="M14" i="1" s="1"/>
  <c r="O14" i="1" s="1"/>
  <c r="D23" i="1"/>
  <c r="D18" i="1" s="1"/>
  <c r="F23" i="1"/>
  <c r="F18" i="1" s="1"/>
  <c r="H23" i="1"/>
  <c r="H18" i="1" s="1"/>
  <c r="J23" i="1"/>
  <c r="J18" i="1" s="1"/>
  <c r="L23" i="1"/>
  <c r="L18" i="1" s="1"/>
  <c r="C23" i="1"/>
  <c r="C18" i="1" s="1"/>
  <c r="E25" i="1"/>
  <c r="G25" i="1" s="1"/>
  <c r="I25" i="1" s="1"/>
  <c r="K25" i="1" s="1"/>
  <c r="M25" i="1" s="1"/>
  <c r="O25" i="1" s="1"/>
  <c r="E24" i="1"/>
  <c r="E23" i="1" l="1"/>
  <c r="E12" i="1"/>
  <c r="G24" i="1"/>
  <c r="I24" i="1" s="1"/>
  <c r="K24" i="1" s="1"/>
  <c r="G13" i="1"/>
  <c r="G23" i="1" l="1"/>
  <c r="I23" i="1"/>
  <c r="I13" i="1"/>
  <c r="G12" i="1"/>
  <c r="M24" i="1"/>
  <c r="O24" i="1" s="1"/>
  <c r="K23" i="1"/>
  <c r="E66" i="1"/>
  <c r="G66" i="1" l="1"/>
  <c r="E65" i="1"/>
  <c r="I12" i="1"/>
  <c r="K13" i="1"/>
  <c r="M23" i="1"/>
  <c r="E50" i="1"/>
  <c r="G50" i="1" s="1"/>
  <c r="I50" i="1" s="1"/>
  <c r="K50" i="1" s="1"/>
  <c r="M50" i="1" s="1"/>
  <c r="O50" i="1" s="1"/>
  <c r="O23" i="1" l="1"/>
  <c r="K12" i="1"/>
  <c r="M13" i="1"/>
  <c r="O13" i="1" s="1"/>
  <c r="I66" i="1"/>
  <c r="G65" i="1"/>
  <c r="L52" i="1"/>
  <c r="L63" i="1"/>
  <c r="L61" i="1"/>
  <c r="L56" i="1"/>
  <c r="L46" i="1"/>
  <c r="L42" i="1"/>
  <c r="L39" i="1"/>
  <c r="L37" i="1"/>
  <c r="L32" i="1"/>
  <c r="L29" i="1"/>
  <c r="L26" i="1"/>
  <c r="L9" i="1"/>
  <c r="L7" i="1" l="1"/>
  <c r="L31" i="1"/>
  <c r="M12" i="1"/>
  <c r="K66" i="1"/>
  <c r="I65" i="1"/>
  <c r="L55" i="1"/>
  <c r="D52" i="1"/>
  <c r="F52" i="1"/>
  <c r="H52" i="1"/>
  <c r="J52" i="1"/>
  <c r="G64" i="1"/>
  <c r="G63" i="1" s="1"/>
  <c r="E61" i="1"/>
  <c r="E60" i="1"/>
  <c r="G60" i="1" s="1"/>
  <c r="I60" i="1" s="1"/>
  <c r="K60" i="1" s="1"/>
  <c r="M60" i="1" s="1"/>
  <c r="O60" i="1" s="1"/>
  <c r="E59" i="1"/>
  <c r="G59" i="1" s="1"/>
  <c r="I59" i="1" s="1"/>
  <c r="K59" i="1" s="1"/>
  <c r="M59" i="1" s="1"/>
  <c r="O59" i="1" s="1"/>
  <c r="E58" i="1"/>
  <c r="G58" i="1" s="1"/>
  <c r="I58" i="1" s="1"/>
  <c r="K58" i="1" s="1"/>
  <c r="M58" i="1" s="1"/>
  <c r="O58" i="1" s="1"/>
  <c r="E57" i="1"/>
  <c r="G57" i="1" s="1"/>
  <c r="E54" i="1"/>
  <c r="G54" i="1" s="1"/>
  <c r="I54" i="1" s="1"/>
  <c r="K54" i="1" s="1"/>
  <c r="M54" i="1" s="1"/>
  <c r="O54" i="1" s="1"/>
  <c r="E53" i="1"/>
  <c r="E51" i="1"/>
  <c r="G51" i="1" s="1"/>
  <c r="I51" i="1" s="1"/>
  <c r="K51" i="1" s="1"/>
  <c r="M51" i="1" s="1"/>
  <c r="O51" i="1" s="1"/>
  <c r="E49" i="1"/>
  <c r="G49" i="1" s="1"/>
  <c r="I49" i="1" s="1"/>
  <c r="K49" i="1" s="1"/>
  <c r="M49" i="1" s="1"/>
  <c r="O49" i="1" s="1"/>
  <c r="E48" i="1"/>
  <c r="G48" i="1" s="1"/>
  <c r="I48" i="1" s="1"/>
  <c r="K48" i="1" s="1"/>
  <c r="M48" i="1" s="1"/>
  <c r="O48" i="1" s="1"/>
  <c r="E47" i="1"/>
  <c r="G47" i="1" s="1"/>
  <c r="I47" i="1" s="1"/>
  <c r="K47" i="1" s="1"/>
  <c r="M47" i="1" s="1"/>
  <c r="O47" i="1" s="1"/>
  <c r="E45" i="1"/>
  <c r="G45" i="1" s="1"/>
  <c r="I45" i="1" s="1"/>
  <c r="K45" i="1" s="1"/>
  <c r="M45" i="1" s="1"/>
  <c r="O45" i="1" s="1"/>
  <c r="E44" i="1"/>
  <c r="G44" i="1" s="1"/>
  <c r="I44" i="1" s="1"/>
  <c r="K44" i="1" s="1"/>
  <c r="M44" i="1" s="1"/>
  <c r="O44" i="1" s="1"/>
  <c r="E43" i="1"/>
  <c r="G43" i="1" s="1"/>
  <c r="E41" i="1"/>
  <c r="G41" i="1" s="1"/>
  <c r="I41" i="1" s="1"/>
  <c r="K41" i="1" s="1"/>
  <c r="M41" i="1" s="1"/>
  <c r="O41" i="1" s="1"/>
  <c r="E40" i="1"/>
  <c r="E38" i="1"/>
  <c r="G38" i="1" s="1"/>
  <c r="E36" i="1"/>
  <c r="G36" i="1" s="1"/>
  <c r="I36" i="1" s="1"/>
  <c r="K36" i="1" s="1"/>
  <c r="M36" i="1" s="1"/>
  <c r="O36" i="1" s="1"/>
  <c r="E35" i="1"/>
  <c r="G35" i="1" s="1"/>
  <c r="I35" i="1" s="1"/>
  <c r="K35" i="1" s="1"/>
  <c r="E34" i="1"/>
  <c r="G34" i="1" s="1"/>
  <c r="I34" i="1" s="1"/>
  <c r="K34" i="1" s="1"/>
  <c r="M34" i="1" s="1"/>
  <c r="O34" i="1" s="1"/>
  <c r="E33" i="1"/>
  <c r="G33" i="1" s="1"/>
  <c r="I33" i="1" s="1"/>
  <c r="K33" i="1" s="1"/>
  <c r="M33" i="1" s="1"/>
  <c r="O33" i="1" s="1"/>
  <c r="E30" i="1"/>
  <c r="E29" i="1" s="1"/>
  <c r="E28" i="1"/>
  <c r="G28" i="1" s="1"/>
  <c r="I28" i="1" s="1"/>
  <c r="K28" i="1" s="1"/>
  <c r="M28" i="1" s="1"/>
  <c r="O28" i="1" s="1"/>
  <c r="E27" i="1"/>
  <c r="E19" i="1"/>
  <c r="E17" i="1"/>
  <c r="G17" i="1" s="1"/>
  <c r="I17" i="1" s="1"/>
  <c r="K17" i="1" s="1"/>
  <c r="M17" i="1" s="1"/>
  <c r="O17" i="1" s="1"/>
  <c r="E16" i="1"/>
  <c r="G16" i="1" s="1"/>
  <c r="I16" i="1" s="1"/>
  <c r="K16" i="1" s="1"/>
  <c r="M16" i="1" s="1"/>
  <c r="O16" i="1" s="1"/>
  <c r="E15" i="1"/>
  <c r="E10" i="1"/>
  <c r="G10" i="1" s="1"/>
  <c r="E8" i="1"/>
  <c r="D63" i="1"/>
  <c r="F63" i="1"/>
  <c r="H63" i="1"/>
  <c r="J63" i="1"/>
  <c r="D61" i="1"/>
  <c r="F61" i="1"/>
  <c r="H61" i="1"/>
  <c r="J61" i="1"/>
  <c r="D56" i="1"/>
  <c r="F56" i="1"/>
  <c r="H56" i="1"/>
  <c r="J56" i="1"/>
  <c r="D46" i="1"/>
  <c r="F46" i="1"/>
  <c r="H46" i="1"/>
  <c r="J46" i="1"/>
  <c r="D42" i="1"/>
  <c r="F42" i="1"/>
  <c r="H42" i="1"/>
  <c r="J42" i="1"/>
  <c r="D39" i="1"/>
  <c r="F39" i="1"/>
  <c r="H39" i="1"/>
  <c r="J39" i="1"/>
  <c r="D37" i="1"/>
  <c r="F37" i="1"/>
  <c r="H37" i="1"/>
  <c r="J37" i="1"/>
  <c r="D32" i="1"/>
  <c r="F32" i="1"/>
  <c r="H32" i="1"/>
  <c r="J32" i="1"/>
  <c r="D29" i="1"/>
  <c r="F29" i="1"/>
  <c r="H29" i="1"/>
  <c r="J29" i="1"/>
  <c r="D26" i="1"/>
  <c r="F26" i="1"/>
  <c r="H26" i="1"/>
  <c r="J26" i="1"/>
  <c r="D9" i="1"/>
  <c r="F9" i="1"/>
  <c r="H9" i="1"/>
  <c r="J9" i="1"/>
  <c r="L6" i="1" l="1"/>
  <c r="L67" i="1" s="1"/>
  <c r="G19" i="1"/>
  <c r="G18" i="1" s="1"/>
  <c r="E18" i="1"/>
  <c r="E63" i="1"/>
  <c r="O12" i="1"/>
  <c r="J7" i="1"/>
  <c r="E52" i="1"/>
  <c r="H7" i="1"/>
  <c r="M66" i="1"/>
  <c r="O66" i="1" s="1"/>
  <c r="K65" i="1"/>
  <c r="F7" i="1"/>
  <c r="D31" i="1"/>
  <c r="H31" i="1"/>
  <c r="F31" i="1"/>
  <c r="G15" i="1"/>
  <c r="E11" i="1"/>
  <c r="D7" i="1"/>
  <c r="J31" i="1"/>
  <c r="G8" i="1"/>
  <c r="G62" i="1"/>
  <c r="G61" i="1" s="1"/>
  <c r="K32" i="1"/>
  <c r="M35" i="1"/>
  <c r="O35" i="1" s="1"/>
  <c r="M46" i="1"/>
  <c r="K46" i="1"/>
  <c r="E39" i="1"/>
  <c r="E26" i="1"/>
  <c r="G42" i="1"/>
  <c r="G30" i="1"/>
  <c r="I30" i="1" s="1"/>
  <c r="E32" i="1"/>
  <c r="H55" i="1"/>
  <c r="G53" i="1"/>
  <c r="F55" i="1"/>
  <c r="G56" i="1"/>
  <c r="I57" i="1"/>
  <c r="G37" i="1"/>
  <c r="I38" i="1"/>
  <c r="G9" i="1"/>
  <c r="I10" i="1"/>
  <c r="I32" i="1"/>
  <c r="I46" i="1"/>
  <c r="G32" i="1"/>
  <c r="D55" i="1"/>
  <c r="E37" i="1"/>
  <c r="E9" i="1"/>
  <c r="E42" i="1"/>
  <c r="E46" i="1"/>
  <c r="I43" i="1"/>
  <c r="G27" i="1"/>
  <c r="G40" i="1"/>
  <c r="I64" i="1"/>
  <c r="J55" i="1"/>
  <c r="E56" i="1"/>
  <c r="G46" i="1"/>
  <c r="C46" i="1"/>
  <c r="I19" i="1" l="1"/>
  <c r="K19" i="1"/>
  <c r="K18" i="1" s="1"/>
  <c r="I18" i="1"/>
  <c r="E55" i="1"/>
  <c r="O46" i="1"/>
  <c r="D6" i="1"/>
  <c r="D67" i="1" s="1"/>
  <c r="F6" i="1"/>
  <c r="F67" i="1" s="1"/>
  <c r="J6" i="1"/>
  <c r="J67" i="1" s="1"/>
  <c r="I63" i="1"/>
  <c r="K64" i="1"/>
  <c r="I29" i="1"/>
  <c r="K30" i="1"/>
  <c r="I15" i="1"/>
  <c r="G11" i="1"/>
  <c r="M65" i="1"/>
  <c r="H6" i="1"/>
  <c r="H67" i="1" s="1"/>
  <c r="G55" i="1"/>
  <c r="E7" i="1"/>
  <c r="E31" i="1"/>
  <c r="I8" i="1"/>
  <c r="I56" i="1"/>
  <c r="K57" i="1"/>
  <c r="I42" i="1"/>
  <c r="K43" i="1"/>
  <c r="I37" i="1"/>
  <c r="K38" i="1"/>
  <c r="M19" i="1"/>
  <c r="I9" i="1"/>
  <c r="K10" i="1"/>
  <c r="I62" i="1"/>
  <c r="I61" i="1" s="1"/>
  <c r="M32" i="1"/>
  <c r="G29" i="1"/>
  <c r="I53" i="1"/>
  <c r="G52" i="1"/>
  <c r="G39" i="1"/>
  <c r="I40" i="1"/>
  <c r="G26" i="1"/>
  <c r="I27" i="1"/>
  <c r="C63" i="1"/>
  <c r="C61" i="1"/>
  <c r="C56" i="1"/>
  <c r="C52" i="1"/>
  <c r="C42" i="1"/>
  <c r="C39" i="1"/>
  <c r="C37" i="1"/>
  <c r="C32" i="1"/>
  <c r="C29" i="1"/>
  <c r="C26" i="1"/>
  <c r="C9" i="1"/>
  <c r="M18" i="1" l="1"/>
  <c r="O19" i="1"/>
  <c r="O32" i="1"/>
  <c r="O65" i="1"/>
  <c r="C31" i="1"/>
  <c r="K15" i="1"/>
  <c r="I11" i="1"/>
  <c r="M64" i="1"/>
  <c r="O64" i="1" s="1"/>
  <c r="K63" i="1"/>
  <c r="K29" i="1"/>
  <c r="M30" i="1"/>
  <c r="O30" i="1" s="1"/>
  <c r="C7" i="1"/>
  <c r="G31" i="1"/>
  <c r="K62" i="1"/>
  <c r="K61" i="1" s="1"/>
  <c r="G7" i="1"/>
  <c r="E6" i="1"/>
  <c r="E67" i="1" s="1"/>
  <c r="I52" i="1"/>
  <c r="K53" i="1"/>
  <c r="K8" i="1"/>
  <c r="M57" i="1"/>
  <c r="O57" i="1" s="1"/>
  <c r="K56" i="1"/>
  <c r="M43" i="1"/>
  <c r="O43" i="1" s="1"/>
  <c r="K42" i="1"/>
  <c r="K37" i="1"/>
  <c r="M38" i="1"/>
  <c r="O38" i="1" s="1"/>
  <c r="K9" i="1"/>
  <c r="M10" i="1"/>
  <c r="O10" i="1" s="1"/>
  <c r="I55" i="1"/>
  <c r="I39" i="1"/>
  <c r="K40" i="1"/>
  <c r="I26" i="1"/>
  <c r="K27" i="1"/>
  <c r="C55" i="1"/>
  <c r="O18" i="1" l="1"/>
  <c r="C6" i="1"/>
  <c r="C67" i="1" s="1"/>
  <c r="I7" i="1"/>
  <c r="M62" i="1"/>
  <c r="O62" i="1" s="1"/>
  <c r="I31" i="1"/>
  <c r="G6" i="1"/>
  <c r="G67" i="1" s="1"/>
  <c r="M63" i="1"/>
  <c r="M29" i="1"/>
  <c r="M15" i="1"/>
  <c r="O15" i="1" s="1"/>
  <c r="K11" i="1"/>
  <c r="K52" i="1"/>
  <c r="M53" i="1"/>
  <c r="O53" i="1" s="1"/>
  <c r="M8" i="1"/>
  <c r="O8" i="1" s="1"/>
  <c r="M56" i="1"/>
  <c r="M42" i="1"/>
  <c r="M37" i="1"/>
  <c r="M9" i="1"/>
  <c r="K55" i="1"/>
  <c r="K39" i="1"/>
  <c r="M40" i="1"/>
  <c r="O40" i="1" s="1"/>
  <c r="K26" i="1"/>
  <c r="M27" i="1"/>
  <c r="O27" i="1" s="1"/>
  <c r="I6" i="1" l="1"/>
  <c r="I67" i="1" s="1"/>
  <c r="O9" i="1"/>
  <c r="O63" i="1"/>
  <c r="O37" i="1"/>
  <c r="O61" i="1"/>
  <c r="O42" i="1"/>
  <c r="O29" i="1"/>
  <c r="O56" i="1"/>
  <c r="M61" i="1"/>
  <c r="M55" i="1" s="1"/>
  <c r="K7" i="1"/>
  <c r="M11" i="1"/>
  <c r="K31" i="1"/>
  <c r="M52" i="1"/>
  <c r="M39" i="1"/>
  <c r="M26" i="1"/>
  <c r="O55" i="1" l="1"/>
  <c r="O52" i="1"/>
  <c r="O26" i="1"/>
  <c r="O11" i="1"/>
  <c r="O7" i="1" s="1"/>
  <c r="O39" i="1"/>
  <c r="O31" i="1" s="1"/>
  <c r="K6" i="1"/>
  <c r="K67" i="1" s="1"/>
  <c r="M7" i="1"/>
  <c r="M31" i="1"/>
  <c r="O6" i="1" l="1"/>
  <c r="O67" i="1" s="1"/>
  <c r="M6" i="1"/>
  <c r="M67" i="1" s="1"/>
</calcChain>
</file>

<file path=xl/sharedStrings.xml><?xml version="1.0" encoding="utf-8"?>
<sst xmlns="http://schemas.openxmlformats.org/spreadsheetml/2006/main" count="138" uniqueCount="133">
  <si>
    <t>КБК</t>
  </si>
  <si>
    <t>Наименование кода доходов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</si>
  <si>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</si>
  <si>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</si>
  <si>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</si>
  <si>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100 1 03 02000 01 0000 110</t>
  </si>
  <si>
    <t xml:space="preserve">Акцизы по подакцизным товарам (продукции), производимым на территории Российской Федерации </t>
  </si>
  <si>
    <t>000 1 05 00000 00 0000 000</t>
  </si>
  <si>
    <t>Налоги на совокупный доход</t>
  </si>
  <si>
    <t>Налог, взимаемый в связи с применением упрощенной системы налогообложения</t>
  </si>
  <si>
    <t xml:space="preserve">Единый налог на вмененный доход для отдельных видов деятельности 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</si>
  <si>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</si>
  <si>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</si>
  <si>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000 1 06 00000 00 0000 000</t>
  </si>
  <si>
    <t>Налоги на имущество</t>
  </si>
  <si>
    <t>Земельный налог</t>
  </si>
  <si>
    <t>000 1 08 00000 00 0000 000</t>
  </si>
  <si>
    <t>Государственная пошлина</t>
  </si>
  <si>
    <t>000 1 09 00000 00 0000 000</t>
  </si>
  <si>
    <t xml:space="preserve">Задолженность и перерасчеты по отмененным налогам, сборам и иным обязательным платежам 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</si>
  <si>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</si>
  <si>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</si>
  <si>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</si>
  <si>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</si>
  <si>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</si>
  <si>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000 1 13 00000 00 0000 000</t>
  </si>
  <si>
    <t>Доходы от оказания платных услуг (работ) и компенсации затрат государства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</si>
  <si>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</si>
  <si>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</si>
  <si>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</si>
  <si>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</si>
  <si>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</si>
  <si>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</si>
  <si>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</si>
  <si>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</si>
  <si>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</si>
  <si>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</si>
  <si>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</si>
  <si>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Субсидии бюджетам бюджетной системы 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</si>
  <si>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</si>
  <si>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</t>
  </si>
  <si>
    <t>000 2 07 00000 00 0000 000</t>
  </si>
  <si>
    <t>Прочие безвозмездные поступления</t>
  </si>
  <si>
    <t>000 2 18 00000 00 0000 180</t>
  </si>
  <si>
    <t xml:space="preserve">Доходы бюджетов бюджетной системы Российской Федерации от возврата организациями остатков субсидий прошлых лет  </t>
  </si>
  <si>
    <t xml:space="preserve">000 2 19 00000 00 0000 000 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</si>
  <si>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</si>
  <si>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</si>
  <si>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000 1 00 00000 00 0000 000</t>
  </si>
  <si>
    <t>000 1 01 02000 01 0000 110</t>
  </si>
  <si>
    <t>000 1 05 01000 00 0000 110</t>
  </si>
  <si>
    <t>000 1 05 02000 02 0000 110</t>
  </si>
  <si>
    <t>000 1 05 03000 01 0000 110</t>
  </si>
  <si>
    <t>000 1 05 04000 02 0000 110</t>
  </si>
  <si>
    <t>000 1 06 06000 00 0000 110</t>
  </si>
  <si>
    <t>000 1 12 01000 01 0000 120</t>
  </si>
  <si>
    <t>Налог на имущество физических лиц</t>
  </si>
  <si>
    <t>000 1 06 01000 00 0000 110</t>
  </si>
  <si>
    <t>000 1 08 03000 01 0000 000</t>
  </si>
  <si>
    <t>Государственная пошлина по делам, рассматриваемым в судах общей юрисдикции, мировыми судьями</t>
  </si>
  <si>
    <t>000 1 08 07000 01 0000 000</t>
  </si>
  <si>
    <t>Государственная пошлина за государственную регистрацию, а также за совершение прочих юридически значимых действий</t>
  </si>
  <si>
    <t>000 1 09 07000 00 0000 000</t>
  </si>
  <si>
    <t>Прочие налоги и сборы (по отмененным местным налогам и сборам)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</si>
  <si>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</si>
  <si>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</si>
  <si>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</si>
  <si>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</si>
  <si>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</si>
  <si>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</si>
  <si>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</si>
  <si>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</si>
  <si>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</si>
  <si>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</si>
  <si>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</si>
  <si>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</si>
  <si>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Доходы от продажи квартир</t>
  </si>
  <si>
    <t>000 1 14 01000 00 0000 410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</si>
  <si>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</si>
  <si>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</si>
  <si>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</si>
  <si>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</si>
  <si>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000 1 17 01000 00 0000 180</t>
  </si>
  <si>
    <t>000 1 17 05000 00 0000 180</t>
  </si>
  <si>
    <t>Невыясненные поступления</t>
  </si>
  <si>
    <t xml:space="preserve">Прочие неналоговые доходы </t>
  </si>
  <si>
    <t>000 2 07 04000 00 0000 180</t>
  </si>
  <si>
    <t>Доходы бюджетов городских округов от возврата организациями остатков субсидий прошлых лет</t>
  </si>
  <si>
    <t>000 2 18 04000 04 0000 180</t>
  </si>
  <si>
    <t>Изменения в решение Думы города (+/-)</t>
  </si>
  <si>
    <t>Изменения  (+/-)</t>
  </si>
  <si>
    <t>Приложение 2</t>
  </si>
  <si>
    <t>НАЛОГОВЫЕ И НЕНАЛОГОВЫЕ ДОХОДЫ</t>
  </si>
  <si>
    <t>НЕНАЛОГОВЫЕ ДОХОДЫ</t>
  </si>
  <si>
    <t>НАЛОГОВЫЕ ДОХОДЫ</t>
  </si>
  <si>
    <t>182 1 06 06032 04 0000 110</t>
  </si>
  <si>
    <t xml:space="preserve">Земельный налог, с организаций обладающих земельным участком, расположенным в границах городских округов </t>
  </si>
  <si>
    <t>182 1 06 06042 04 0000 110</t>
  </si>
  <si>
    <t xml:space="preserve">Земельный налог, с физических лиц обладающих земельным участком, расположенным в границах городских округов </t>
  </si>
  <si>
    <t>182 1 05 01010 01 0000 110</t>
  </si>
  <si>
    <t>Налог, взимаемый с налогоплательщиков, выбравших в качестве объекта налоообложения доходы</t>
  </si>
  <si>
    <t>182 1 05 01020 01 0000 110</t>
  </si>
  <si>
    <t>Налог, взимаемый с налогоплательщиков, выбравших в качестве объекта налоообложения доходы, уменьшенные на величину расходов</t>
  </si>
  <si>
    <t>000 2 19 00000 04 0000 151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</si>
  <si>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</si>
  <si>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050 2 02 10000 00 0000 150</t>
  </si>
  <si>
    <t>050 2 02 20000 00 0000 150</t>
  </si>
  <si>
    <t>050 2 02 30000 00 0000 150</t>
  </si>
  <si>
    <t>050 2 02 40000 00 0000 150</t>
  </si>
  <si>
    <t>182 1 06 04000 02 0000 110</t>
  </si>
  <si>
    <t>Транспортный налог</t>
  </si>
  <si>
    <t>182 1 06 04011 02 0000 110</t>
  </si>
  <si>
    <t>Транспортный налог с организаций</t>
  </si>
  <si>
    <t>182 1 06 04012 02 0000 110</t>
  </si>
  <si>
    <t>Транспортный налог с физических лиц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</si>
  <si>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</si>
  <si>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</si>
  <si>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</si>
  <si>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</si>
  <si>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</si>
  <si>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</si>
  <si>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000 1 16 10000 00 0000 140</t>
  </si>
  <si>
    <t>Платежи в целях возмещения причиненного ущерба (убытков)</t>
  </si>
  <si>
    <t>000 1 16 11000 01 0000 140</t>
  </si>
  <si>
    <t>Платежи, уплачиваемые в целях возмещения вреда</t>
  </si>
  <si>
    <r>
      <t>утверждено решение</t>
    </r>
    <r>
      <rPr>
        <sz val="13"/>
        <rFont val="Times New Roman"/>
        <family val="1"/>
        <charset val="204"/>
      </rPr>
      <t>м Думы города от 02.03.2020 №583</t>
    </r>
  </si>
  <si>
    <t>утверждено решением Думы города от 23.04.2020 №625</t>
  </si>
  <si>
    <t>утверждено решением Думы города от 26.06.2020 №640</t>
  </si>
  <si>
    <t>утверждено решением Думы города от 18.09.2020 №659</t>
  </si>
  <si>
    <t>утверждено решением Думы города от 11.12.2020 №693</t>
  </si>
  <si>
    <t>Уточненный план на 2020 год</t>
  </si>
  <si>
    <t>Информация о внесении изменений в решение Думы города Нижневартовска "О бюджете города Нижневартовска на 2020 год и на плановый период 2021 и 2022 годов", в части доходов 2020 года</t>
  </si>
  <si>
    <r>
      <t>Первоначально утверждено решением Думы города
 от 2</t>
    </r>
    <r>
      <rPr>
        <sz val="13"/>
        <rFont val="Times New Roman"/>
        <family val="1"/>
        <charset val="204"/>
      </rPr>
      <t>9.11.2019</t>
    </r>
    <r>
      <rPr>
        <sz val="13"/>
        <color indexed="8"/>
        <rFont val="Times New Roman"/>
        <family val="1"/>
        <charset val="204"/>
      </rPr>
      <t xml:space="preserve"> №546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</si>
</sst>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\.00\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49" fontId="5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justify" vertical="center" wrapText="1"/>
    </xf>
    <xf numFmtId="2" fontId="9" fillId="0" borderId="1" xfId="1" applyNumberFormat="1" applyFont="1" applyBorder="1" applyAlignment="1">
      <alignment horizontal="right" vertical="center" wrapText="1"/>
    </xf>
    <xf numFmtId="2" fontId="9" fillId="0" borderId="1" xfId="0" applyNumberFormat="1" applyFont="1" applyFill="1" applyBorder="1" applyAlignment="1">
      <alignment horizontal="justify" vertical="center" wrapText="1"/>
    </xf>
    <xf numFmtId="0" fontId="6" fillId="3" borderId="1" xfId="0" applyNumberFormat="1" applyFont="1" applyFill="1" applyBorder="1" applyAlignment="1">
      <alignment horizontal="right" vertical="center"/>
    </xf>
    <xf numFmtId="0" fontId="6" fillId="3" borderId="1" xfId="0" applyNumberFormat="1" applyFont="1" applyFill="1" applyBorder="1" applyAlignment="1">
      <alignment horizontal="justify" vertical="center" wrapText="1"/>
    </xf>
    <xf numFmtId="4" fontId="6" fillId="3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7" fillId="0" borderId="1" xfId="0" applyNumberFormat="1" applyFont="1" applyFill="1" applyBorder="1" applyAlignment="1">
      <alignment horizontal="justify" vertical="center" wrapText="1"/>
    </xf>
    <xf numFmtId="0" fontId="7" fillId="0" borderId="1" xfId="1" applyFont="1" applyBorder="1" applyAlignment="1">
      <alignment horizontal="right"/>
    </xf>
    <xf numFmtId="0" fontId="5" fillId="3" borderId="1" xfId="0" applyNumberFormat="1" applyFont="1" applyFill="1" applyBorder="1" applyAlignment="1">
      <alignment horizontal="right" vertical="center"/>
    </xf>
    <xf numFmtId="0" fontId="5" fillId="3" borderId="1" xfId="0" applyNumberFormat="1" applyFont="1" applyFill="1" applyBorder="1" applyAlignment="1">
      <alignment horizontal="justify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justify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justify" vertical="center" wrapText="1"/>
    </xf>
    <xf numFmtId="0" fontId="6" fillId="3" borderId="1" xfId="0" applyFont="1" applyFill="1" applyBorder="1" applyAlignment="1">
      <alignment vertical="center"/>
    </xf>
    <xf numFmtId="0" fontId="3" fillId="0" borderId="1" xfId="0" applyFont="1" applyBorder="1" applyAlignment="1">
      <alignment horizontal="right"/>
    </xf>
    <xf numFmtId="49" fontId="7" fillId="2" borderId="1" xfId="2" applyNumberFormat="1" applyFont="1" applyFill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right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</cellXfs>
  <cellStyles count="3">
    <cellStyle name="Гиперссылка" xfId="2" builtinId="8"/>
    <cellStyle name="Обычный" xfId="0" builtinId="0"/>
    <cellStyle name="Обычный_Tmp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tabSelected="1" zoomScale="70" zoomScaleNormal="7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52" sqref="B52"/>
    </sheetView>
  </sheetViews>
  <sheetFormatPr defaultColWidth="9" defaultRowHeight="17.399999999999999" x14ac:dyDescent="0.35"/>
  <cols>
    <col min="1" max="1" width="30.33203125" style="1" customWidth="1"/>
    <col min="2" max="2" width="44.44140625" style="1" customWidth="1"/>
    <col min="3" max="3" width="19.5546875" style="1" customWidth="1"/>
    <col min="4" max="4" width="15.33203125" style="1" customWidth="1"/>
    <col min="5" max="5" width="16.33203125" style="1" customWidth="1"/>
    <col min="6" max="6" width="14.109375" style="1" customWidth="1"/>
    <col min="7" max="7" width="16" style="1" customWidth="1"/>
    <col min="8" max="8" width="14.88671875" style="1" customWidth="1"/>
    <col min="9" max="9" width="16.88671875" style="1" customWidth="1"/>
    <col min="10" max="10" width="14" style="1" customWidth="1"/>
    <col min="11" max="11" width="16" style="1" customWidth="1"/>
    <col min="12" max="12" width="14.33203125" style="1" customWidth="1"/>
    <col min="13" max="13" width="16.33203125" style="1" customWidth="1"/>
    <col min="14" max="14" width="13.88671875" style="1" customWidth="1"/>
    <col min="15" max="15" width="16.33203125" style="1" customWidth="1"/>
    <col min="16" max="265" width="9" style="3"/>
    <col min="266" max="266" width="34" style="3" customWidth="1"/>
    <col min="267" max="267" width="83.109375" style="3" customWidth="1"/>
    <col min="268" max="268" width="19.109375" style="3" customWidth="1"/>
    <col min="269" max="269" width="19.88671875" style="3" customWidth="1"/>
    <col min="270" max="270" width="20.33203125" style="3" customWidth="1"/>
    <col min="271" max="521" width="9" style="3"/>
    <col min="522" max="522" width="34" style="3" customWidth="1"/>
    <col min="523" max="523" width="83.109375" style="3" customWidth="1"/>
    <col min="524" max="524" width="19.109375" style="3" customWidth="1"/>
    <col min="525" max="525" width="19.88671875" style="3" customWidth="1"/>
    <col min="526" max="526" width="20.33203125" style="3" customWidth="1"/>
    <col min="527" max="777" width="9" style="3"/>
    <col min="778" max="778" width="34" style="3" customWidth="1"/>
    <col min="779" max="779" width="83.109375" style="3" customWidth="1"/>
    <col min="780" max="780" width="19.109375" style="3" customWidth="1"/>
    <col min="781" max="781" width="19.88671875" style="3" customWidth="1"/>
    <col min="782" max="782" width="20.33203125" style="3" customWidth="1"/>
    <col min="783" max="1033" width="9" style="3"/>
    <col min="1034" max="1034" width="34" style="3" customWidth="1"/>
    <col min="1035" max="1035" width="83.109375" style="3" customWidth="1"/>
    <col min="1036" max="1036" width="19.109375" style="3" customWidth="1"/>
    <col min="1037" max="1037" width="19.88671875" style="3" customWidth="1"/>
    <col min="1038" max="1038" width="20.33203125" style="3" customWidth="1"/>
    <col min="1039" max="1289" width="9" style="3"/>
    <col min="1290" max="1290" width="34" style="3" customWidth="1"/>
    <col min="1291" max="1291" width="83.109375" style="3" customWidth="1"/>
    <col min="1292" max="1292" width="19.109375" style="3" customWidth="1"/>
    <col min="1293" max="1293" width="19.88671875" style="3" customWidth="1"/>
    <col min="1294" max="1294" width="20.33203125" style="3" customWidth="1"/>
    <col min="1295" max="1545" width="9" style="3"/>
    <col min="1546" max="1546" width="34" style="3" customWidth="1"/>
    <col min="1547" max="1547" width="83.109375" style="3" customWidth="1"/>
    <col min="1548" max="1548" width="19.109375" style="3" customWidth="1"/>
    <col min="1549" max="1549" width="19.88671875" style="3" customWidth="1"/>
    <col min="1550" max="1550" width="20.33203125" style="3" customWidth="1"/>
    <col min="1551" max="1801" width="9" style="3"/>
    <col min="1802" max="1802" width="34" style="3" customWidth="1"/>
    <col min="1803" max="1803" width="83.109375" style="3" customWidth="1"/>
    <col min="1804" max="1804" width="19.109375" style="3" customWidth="1"/>
    <col min="1805" max="1805" width="19.88671875" style="3" customWidth="1"/>
    <col min="1806" max="1806" width="20.33203125" style="3" customWidth="1"/>
    <col min="1807" max="2057" width="9" style="3"/>
    <col min="2058" max="2058" width="34" style="3" customWidth="1"/>
    <col min="2059" max="2059" width="83.109375" style="3" customWidth="1"/>
    <col min="2060" max="2060" width="19.109375" style="3" customWidth="1"/>
    <col min="2061" max="2061" width="19.88671875" style="3" customWidth="1"/>
    <col min="2062" max="2062" width="20.33203125" style="3" customWidth="1"/>
    <col min="2063" max="2313" width="9" style="3"/>
    <col min="2314" max="2314" width="34" style="3" customWidth="1"/>
    <col min="2315" max="2315" width="83.109375" style="3" customWidth="1"/>
    <col min="2316" max="2316" width="19.109375" style="3" customWidth="1"/>
    <col min="2317" max="2317" width="19.88671875" style="3" customWidth="1"/>
    <col min="2318" max="2318" width="20.33203125" style="3" customWidth="1"/>
    <col min="2319" max="2569" width="9" style="3"/>
    <col min="2570" max="2570" width="34" style="3" customWidth="1"/>
    <col min="2571" max="2571" width="83.109375" style="3" customWidth="1"/>
    <col min="2572" max="2572" width="19.109375" style="3" customWidth="1"/>
    <col min="2573" max="2573" width="19.88671875" style="3" customWidth="1"/>
    <col min="2574" max="2574" width="20.33203125" style="3" customWidth="1"/>
    <col min="2575" max="2825" width="9" style="3"/>
    <col min="2826" max="2826" width="34" style="3" customWidth="1"/>
    <col min="2827" max="2827" width="83.109375" style="3" customWidth="1"/>
    <col min="2828" max="2828" width="19.109375" style="3" customWidth="1"/>
    <col min="2829" max="2829" width="19.88671875" style="3" customWidth="1"/>
    <col min="2830" max="2830" width="20.33203125" style="3" customWidth="1"/>
    <col min="2831" max="3081" width="9" style="3"/>
    <col min="3082" max="3082" width="34" style="3" customWidth="1"/>
    <col min="3083" max="3083" width="83.109375" style="3" customWidth="1"/>
    <col min="3084" max="3084" width="19.109375" style="3" customWidth="1"/>
    <col min="3085" max="3085" width="19.88671875" style="3" customWidth="1"/>
    <col min="3086" max="3086" width="20.33203125" style="3" customWidth="1"/>
    <col min="3087" max="3337" width="9" style="3"/>
    <col min="3338" max="3338" width="34" style="3" customWidth="1"/>
    <col min="3339" max="3339" width="83.109375" style="3" customWidth="1"/>
    <col min="3340" max="3340" width="19.109375" style="3" customWidth="1"/>
    <col min="3341" max="3341" width="19.88671875" style="3" customWidth="1"/>
    <col min="3342" max="3342" width="20.33203125" style="3" customWidth="1"/>
    <col min="3343" max="3593" width="9" style="3"/>
    <col min="3594" max="3594" width="34" style="3" customWidth="1"/>
    <col min="3595" max="3595" width="83.109375" style="3" customWidth="1"/>
    <col min="3596" max="3596" width="19.109375" style="3" customWidth="1"/>
    <col min="3597" max="3597" width="19.88671875" style="3" customWidth="1"/>
    <col min="3598" max="3598" width="20.33203125" style="3" customWidth="1"/>
    <col min="3599" max="3849" width="9" style="3"/>
    <col min="3850" max="3850" width="34" style="3" customWidth="1"/>
    <col min="3851" max="3851" width="83.109375" style="3" customWidth="1"/>
    <col min="3852" max="3852" width="19.109375" style="3" customWidth="1"/>
    <col min="3853" max="3853" width="19.88671875" style="3" customWidth="1"/>
    <col min="3854" max="3854" width="20.33203125" style="3" customWidth="1"/>
    <col min="3855" max="4105" width="9" style="3"/>
    <col min="4106" max="4106" width="34" style="3" customWidth="1"/>
    <col min="4107" max="4107" width="83.109375" style="3" customWidth="1"/>
    <col min="4108" max="4108" width="19.109375" style="3" customWidth="1"/>
    <col min="4109" max="4109" width="19.88671875" style="3" customWidth="1"/>
    <col min="4110" max="4110" width="20.33203125" style="3" customWidth="1"/>
    <col min="4111" max="4361" width="9" style="3"/>
    <col min="4362" max="4362" width="34" style="3" customWidth="1"/>
    <col min="4363" max="4363" width="83.109375" style="3" customWidth="1"/>
    <col min="4364" max="4364" width="19.109375" style="3" customWidth="1"/>
    <col min="4365" max="4365" width="19.88671875" style="3" customWidth="1"/>
    <col min="4366" max="4366" width="20.33203125" style="3" customWidth="1"/>
    <col min="4367" max="4617" width="9" style="3"/>
    <col min="4618" max="4618" width="34" style="3" customWidth="1"/>
    <col min="4619" max="4619" width="83.109375" style="3" customWidth="1"/>
    <col min="4620" max="4620" width="19.109375" style="3" customWidth="1"/>
    <col min="4621" max="4621" width="19.88671875" style="3" customWidth="1"/>
    <col min="4622" max="4622" width="20.33203125" style="3" customWidth="1"/>
    <col min="4623" max="4873" width="9" style="3"/>
    <col min="4874" max="4874" width="34" style="3" customWidth="1"/>
    <col min="4875" max="4875" width="83.109375" style="3" customWidth="1"/>
    <col min="4876" max="4876" width="19.109375" style="3" customWidth="1"/>
    <col min="4877" max="4877" width="19.88671875" style="3" customWidth="1"/>
    <col min="4878" max="4878" width="20.33203125" style="3" customWidth="1"/>
    <col min="4879" max="5129" width="9" style="3"/>
    <col min="5130" max="5130" width="34" style="3" customWidth="1"/>
    <col min="5131" max="5131" width="83.109375" style="3" customWidth="1"/>
    <col min="5132" max="5132" width="19.109375" style="3" customWidth="1"/>
    <col min="5133" max="5133" width="19.88671875" style="3" customWidth="1"/>
    <col min="5134" max="5134" width="20.33203125" style="3" customWidth="1"/>
    <col min="5135" max="5385" width="9" style="3"/>
    <col min="5386" max="5386" width="34" style="3" customWidth="1"/>
    <col min="5387" max="5387" width="83.109375" style="3" customWidth="1"/>
    <col min="5388" max="5388" width="19.109375" style="3" customWidth="1"/>
    <col min="5389" max="5389" width="19.88671875" style="3" customWidth="1"/>
    <col min="5390" max="5390" width="20.33203125" style="3" customWidth="1"/>
    <col min="5391" max="5641" width="9" style="3"/>
    <col min="5642" max="5642" width="34" style="3" customWidth="1"/>
    <col min="5643" max="5643" width="83.109375" style="3" customWidth="1"/>
    <col min="5644" max="5644" width="19.109375" style="3" customWidth="1"/>
    <col min="5645" max="5645" width="19.88671875" style="3" customWidth="1"/>
    <col min="5646" max="5646" width="20.33203125" style="3" customWidth="1"/>
    <col min="5647" max="5897" width="9" style="3"/>
    <col min="5898" max="5898" width="34" style="3" customWidth="1"/>
    <col min="5899" max="5899" width="83.109375" style="3" customWidth="1"/>
    <col min="5900" max="5900" width="19.109375" style="3" customWidth="1"/>
    <col min="5901" max="5901" width="19.88671875" style="3" customWidth="1"/>
    <col min="5902" max="5902" width="20.33203125" style="3" customWidth="1"/>
    <col min="5903" max="6153" width="9" style="3"/>
    <col min="6154" max="6154" width="34" style="3" customWidth="1"/>
    <col min="6155" max="6155" width="83.109375" style="3" customWidth="1"/>
    <col min="6156" max="6156" width="19.109375" style="3" customWidth="1"/>
    <col min="6157" max="6157" width="19.88671875" style="3" customWidth="1"/>
    <col min="6158" max="6158" width="20.33203125" style="3" customWidth="1"/>
    <col min="6159" max="6409" width="9" style="3"/>
    <col min="6410" max="6410" width="34" style="3" customWidth="1"/>
    <col min="6411" max="6411" width="83.109375" style="3" customWidth="1"/>
    <col min="6412" max="6412" width="19.109375" style="3" customWidth="1"/>
    <col min="6413" max="6413" width="19.88671875" style="3" customWidth="1"/>
    <col min="6414" max="6414" width="20.33203125" style="3" customWidth="1"/>
    <col min="6415" max="6665" width="9" style="3"/>
    <col min="6666" max="6666" width="34" style="3" customWidth="1"/>
    <col min="6667" max="6667" width="83.109375" style="3" customWidth="1"/>
    <col min="6668" max="6668" width="19.109375" style="3" customWidth="1"/>
    <col min="6669" max="6669" width="19.88671875" style="3" customWidth="1"/>
    <col min="6670" max="6670" width="20.33203125" style="3" customWidth="1"/>
    <col min="6671" max="6921" width="9" style="3"/>
    <col min="6922" max="6922" width="34" style="3" customWidth="1"/>
    <col min="6923" max="6923" width="83.109375" style="3" customWidth="1"/>
    <col min="6924" max="6924" width="19.109375" style="3" customWidth="1"/>
    <col min="6925" max="6925" width="19.88671875" style="3" customWidth="1"/>
    <col min="6926" max="6926" width="20.33203125" style="3" customWidth="1"/>
    <col min="6927" max="7177" width="9" style="3"/>
    <col min="7178" max="7178" width="34" style="3" customWidth="1"/>
    <col min="7179" max="7179" width="83.109375" style="3" customWidth="1"/>
    <col min="7180" max="7180" width="19.109375" style="3" customWidth="1"/>
    <col min="7181" max="7181" width="19.88671875" style="3" customWidth="1"/>
    <col min="7182" max="7182" width="20.33203125" style="3" customWidth="1"/>
    <col min="7183" max="7433" width="9" style="3"/>
    <col min="7434" max="7434" width="34" style="3" customWidth="1"/>
    <col min="7435" max="7435" width="83.109375" style="3" customWidth="1"/>
    <col min="7436" max="7436" width="19.109375" style="3" customWidth="1"/>
    <col min="7437" max="7437" width="19.88671875" style="3" customWidth="1"/>
    <col min="7438" max="7438" width="20.33203125" style="3" customWidth="1"/>
    <col min="7439" max="7689" width="9" style="3"/>
    <col min="7690" max="7690" width="34" style="3" customWidth="1"/>
    <col min="7691" max="7691" width="83.109375" style="3" customWidth="1"/>
    <col min="7692" max="7692" width="19.109375" style="3" customWidth="1"/>
    <col min="7693" max="7693" width="19.88671875" style="3" customWidth="1"/>
    <col min="7694" max="7694" width="20.33203125" style="3" customWidth="1"/>
    <col min="7695" max="7945" width="9" style="3"/>
    <col min="7946" max="7946" width="34" style="3" customWidth="1"/>
    <col min="7947" max="7947" width="83.109375" style="3" customWidth="1"/>
    <col min="7948" max="7948" width="19.109375" style="3" customWidth="1"/>
    <col min="7949" max="7949" width="19.88671875" style="3" customWidth="1"/>
    <col min="7950" max="7950" width="20.33203125" style="3" customWidth="1"/>
    <col min="7951" max="8201" width="9" style="3"/>
    <col min="8202" max="8202" width="34" style="3" customWidth="1"/>
    <col min="8203" max="8203" width="83.109375" style="3" customWidth="1"/>
    <col min="8204" max="8204" width="19.109375" style="3" customWidth="1"/>
    <col min="8205" max="8205" width="19.88671875" style="3" customWidth="1"/>
    <col min="8206" max="8206" width="20.33203125" style="3" customWidth="1"/>
    <col min="8207" max="8457" width="9" style="3"/>
    <col min="8458" max="8458" width="34" style="3" customWidth="1"/>
    <col min="8459" max="8459" width="83.109375" style="3" customWidth="1"/>
    <col min="8460" max="8460" width="19.109375" style="3" customWidth="1"/>
    <col min="8461" max="8461" width="19.88671875" style="3" customWidth="1"/>
    <col min="8462" max="8462" width="20.33203125" style="3" customWidth="1"/>
    <col min="8463" max="8713" width="9" style="3"/>
    <col min="8714" max="8714" width="34" style="3" customWidth="1"/>
    <col min="8715" max="8715" width="83.109375" style="3" customWidth="1"/>
    <col min="8716" max="8716" width="19.109375" style="3" customWidth="1"/>
    <col min="8717" max="8717" width="19.88671875" style="3" customWidth="1"/>
    <col min="8718" max="8718" width="20.33203125" style="3" customWidth="1"/>
    <col min="8719" max="8969" width="9" style="3"/>
    <col min="8970" max="8970" width="34" style="3" customWidth="1"/>
    <col min="8971" max="8971" width="83.109375" style="3" customWidth="1"/>
    <col min="8972" max="8972" width="19.109375" style="3" customWidth="1"/>
    <col min="8973" max="8973" width="19.88671875" style="3" customWidth="1"/>
    <col min="8974" max="8974" width="20.33203125" style="3" customWidth="1"/>
    <col min="8975" max="9225" width="9" style="3"/>
    <col min="9226" max="9226" width="34" style="3" customWidth="1"/>
    <col min="9227" max="9227" width="83.109375" style="3" customWidth="1"/>
    <col min="9228" max="9228" width="19.109375" style="3" customWidth="1"/>
    <col min="9229" max="9229" width="19.88671875" style="3" customWidth="1"/>
    <col min="9230" max="9230" width="20.33203125" style="3" customWidth="1"/>
    <col min="9231" max="9481" width="9" style="3"/>
    <col min="9482" max="9482" width="34" style="3" customWidth="1"/>
    <col min="9483" max="9483" width="83.109375" style="3" customWidth="1"/>
    <col min="9484" max="9484" width="19.109375" style="3" customWidth="1"/>
    <col min="9485" max="9485" width="19.88671875" style="3" customWidth="1"/>
    <col min="9486" max="9486" width="20.33203125" style="3" customWidth="1"/>
    <col min="9487" max="9737" width="9" style="3"/>
    <col min="9738" max="9738" width="34" style="3" customWidth="1"/>
    <col min="9739" max="9739" width="83.109375" style="3" customWidth="1"/>
    <col min="9740" max="9740" width="19.109375" style="3" customWidth="1"/>
    <col min="9741" max="9741" width="19.88671875" style="3" customWidth="1"/>
    <col min="9742" max="9742" width="20.33203125" style="3" customWidth="1"/>
    <col min="9743" max="9993" width="9" style="3"/>
    <col min="9994" max="9994" width="34" style="3" customWidth="1"/>
    <col min="9995" max="9995" width="83.109375" style="3" customWidth="1"/>
    <col min="9996" max="9996" width="19.109375" style="3" customWidth="1"/>
    <col min="9997" max="9997" width="19.88671875" style="3" customWidth="1"/>
    <col min="9998" max="9998" width="20.33203125" style="3" customWidth="1"/>
    <col min="9999" max="10249" width="9" style="3"/>
    <col min="10250" max="10250" width="34" style="3" customWidth="1"/>
    <col min="10251" max="10251" width="83.109375" style="3" customWidth="1"/>
    <col min="10252" max="10252" width="19.109375" style="3" customWidth="1"/>
    <col min="10253" max="10253" width="19.88671875" style="3" customWidth="1"/>
    <col min="10254" max="10254" width="20.33203125" style="3" customWidth="1"/>
    <col min="10255" max="10505" width="9" style="3"/>
    <col min="10506" max="10506" width="34" style="3" customWidth="1"/>
    <col min="10507" max="10507" width="83.109375" style="3" customWidth="1"/>
    <col min="10508" max="10508" width="19.109375" style="3" customWidth="1"/>
    <col min="10509" max="10509" width="19.88671875" style="3" customWidth="1"/>
    <col min="10510" max="10510" width="20.33203125" style="3" customWidth="1"/>
    <col min="10511" max="10761" width="9" style="3"/>
    <col min="10762" max="10762" width="34" style="3" customWidth="1"/>
    <col min="10763" max="10763" width="83.109375" style="3" customWidth="1"/>
    <col min="10764" max="10764" width="19.109375" style="3" customWidth="1"/>
    <col min="10765" max="10765" width="19.88671875" style="3" customWidth="1"/>
    <col min="10766" max="10766" width="20.33203125" style="3" customWidth="1"/>
    <col min="10767" max="11017" width="9" style="3"/>
    <col min="11018" max="11018" width="34" style="3" customWidth="1"/>
    <col min="11019" max="11019" width="83.109375" style="3" customWidth="1"/>
    <col min="11020" max="11020" width="19.109375" style="3" customWidth="1"/>
    <col min="11021" max="11021" width="19.88671875" style="3" customWidth="1"/>
    <col min="11022" max="11022" width="20.33203125" style="3" customWidth="1"/>
    <col min="11023" max="11273" width="9" style="3"/>
    <col min="11274" max="11274" width="34" style="3" customWidth="1"/>
    <col min="11275" max="11275" width="83.109375" style="3" customWidth="1"/>
    <col min="11276" max="11276" width="19.109375" style="3" customWidth="1"/>
    <col min="11277" max="11277" width="19.88671875" style="3" customWidth="1"/>
    <col min="11278" max="11278" width="20.33203125" style="3" customWidth="1"/>
    <col min="11279" max="11529" width="9" style="3"/>
    <col min="11530" max="11530" width="34" style="3" customWidth="1"/>
    <col min="11531" max="11531" width="83.109375" style="3" customWidth="1"/>
    <col min="11532" max="11532" width="19.109375" style="3" customWidth="1"/>
    <col min="11533" max="11533" width="19.88671875" style="3" customWidth="1"/>
    <col min="11534" max="11534" width="20.33203125" style="3" customWidth="1"/>
    <col min="11535" max="11785" width="9" style="3"/>
    <col min="11786" max="11786" width="34" style="3" customWidth="1"/>
    <col min="11787" max="11787" width="83.109375" style="3" customWidth="1"/>
    <col min="11788" max="11788" width="19.109375" style="3" customWidth="1"/>
    <col min="11789" max="11789" width="19.88671875" style="3" customWidth="1"/>
    <col min="11790" max="11790" width="20.33203125" style="3" customWidth="1"/>
    <col min="11791" max="12041" width="9" style="3"/>
    <col min="12042" max="12042" width="34" style="3" customWidth="1"/>
    <col min="12043" max="12043" width="83.109375" style="3" customWidth="1"/>
    <col min="12044" max="12044" width="19.109375" style="3" customWidth="1"/>
    <col min="12045" max="12045" width="19.88671875" style="3" customWidth="1"/>
    <col min="12046" max="12046" width="20.33203125" style="3" customWidth="1"/>
    <col min="12047" max="12297" width="9" style="3"/>
    <col min="12298" max="12298" width="34" style="3" customWidth="1"/>
    <col min="12299" max="12299" width="83.109375" style="3" customWidth="1"/>
    <col min="12300" max="12300" width="19.109375" style="3" customWidth="1"/>
    <col min="12301" max="12301" width="19.88671875" style="3" customWidth="1"/>
    <col min="12302" max="12302" width="20.33203125" style="3" customWidth="1"/>
    <col min="12303" max="12553" width="9" style="3"/>
    <col min="12554" max="12554" width="34" style="3" customWidth="1"/>
    <col min="12555" max="12555" width="83.109375" style="3" customWidth="1"/>
    <col min="12556" max="12556" width="19.109375" style="3" customWidth="1"/>
    <col min="12557" max="12557" width="19.88671875" style="3" customWidth="1"/>
    <col min="12558" max="12558" width="20.33203125" style="3" customWidth="1"/>
    <col min="12559" max="12809" width="9" style="3"/>
    <col min="12810" max="12810" width="34" style="3" customWidth="1"/>
    <col min="12811" max="12811" width="83.109375" style="3" customWidth="1"/>
    <col min="12812" max="12812" width="19.109375" style="3" customWidth="1"/>
    <col min="12813" max="12813" width="19.88671875" style="3" customWidth="1"/>
    <col min="12814" max="12814" width="20.33203125" style="3" customWidth="1"/>
    <col min="12815" max="13065" width="9" style="3"/>
    <col min="13066" max="13066" width="34" style="3" customWidth="1"/>
    <col min="13067" max="13067" width="83.109375" style="3" customWidth="1"/>
    <col min="13068" max="13068" width="19.109375" style="3" customWidth="1"/>
    <col min="13069" max="13069" width="19.88671875" style="3" customWidth="1"/>
    <col min="13070" max="13070" width="20.33203125" style="3" customWidth="1"/>
    <col min="13071" max="13321" width="9" style="3"/>
    <col min="13322" max="13322" width="34" style="3" customWidth="1"/>
    <col min="13323" max="13323" width="83.109375" style="3" customWidth="1"/>
    <col min="13324" max="13324" width="19.109375" style="3" customWidth="1"/>
    <col min="13325" max="13325" width="19.88671875" style="3" customWidth="1"/>
    <col min="13326" max="13326" width="20.33203125" style="3" customWidth="1"/>
    <col min="13327" max="13577" width="9" style="3"/>
    <col min="13578" max="13578" width="34" style="3" customWidth="1"/>
    <col min="13579" max="13579" width="83.109375" style="3" customWidth="1"/>
    <col min="13580" max="13580" width="19.109375" style="3" customWidth="1"/>
    <col min="13581" max="13581" width="19.88671875" style="3" customWidth="1"/>
    <col min="13582" max="13582" width="20.33203125" style="3" customWidth="1"/>
    <col min="13583" max="13833" width="9" style="3"/>
    <col min="13834" max="13834" width="34" style="3" customWidth="1"/>
    <col min="13835" max="13835" width="83.109375" style="3" customWidth="1"/>
    <col min="13836" max="13836" width="19.109375" style="3" customWidth="1"/>
    <col min="13837" max="13837" width="19.88671875" style="3" customWidth="1"/>
    <col min="13838" max="13838" width="20.33203125" style="3" customWidth="1"/>
    <col min="13839" max="14089" width="9" style="3"/>
    <col min="14090" max="14090" width="34" style="3" customWidth="1"/>
    <col min="14091" max="14091" width="83.109375" style="3" customWidth="1"/>
    <col min="14092" max="14092" width="19.109375" style="3" customWidth="1"/>
    <col min="14093" max="14093" width="19.88671875" style="3" customWidth="1"/>
    <col min="14094" max="14094" width="20.33203125" style="3" customWidth="1"/>
    <col min="14095" max="14345" width="9" style="3"/>
    <col min="14346" max="14346" width="34" style="3" customWidth="1"/>
    <col min="14347" max="14347" width="83.109375" style="3" customWidth="1"/>
    <col min="14348" max="14348" width="19.109375" style="3" customWidth="1"/>
    <col min="14349" max="14349" width="19.88671875" style="3" customWidth="1"/>
    <col min="14350" max="14350" width="20.33203125" style="3" customWidth="1"/>
    <col min="14351" max="14601" width="9" style="3"/>
    <col min="14602" max="14602" width="34" style="3" customWidth="1"/>
    <col min="14603" max="14603" width="83.109375" style="3" customWidth="1"/>
    <col min="14604" max="14604" width="19.109375" style="3" customWidth="1"/>
    <col min="14605" max="14605" width="19.88671875" style="3" customWidth="1"/>
    <col min="14606" max="14606" width="20.33203125" style="3" customWidth="1"/>
    <col min="14607" max="14857" width="9" style="3"/>
    <col min="14858" max="14858" width="34" style="3" customWidth="1"/>
    <col min="14859" max="14859" width="83.109375" style="3" customWidth="1"/>
    <col min="14860" max="14860" width="19.109375" style="3" customWidth="1"/>
    <col min="14861" max="14861" width="19.88671875" style="3" customWidth="1"/>
    <col min="14862" max="14862" width="20.33203125" style="3" customWidth="1"/>
    <col min="14863" max="15113" width="9" style="3"/>
    <col min="15114" max="15114" width="34" style="3" customWidth="1"/>
    <col min="15115" max="15115" width="83.109375" style="3" customWidth="1"/>
    <col min="15116" max="15116" width="19.109375" style="3" customWidth="1"/>
    <col min="15117" max="15117" width="19.88671875" style="3" customWidth="1"/>
    <col min="15118" max="15118" width="20.33203125" style="3" customWidth="1"/>
    <col min="15119" max="15369" width="9" style="3"/>
    <col min="15370" max="15370" width="34" style="3" customWidth="1"/>
    <col min="15371" max="15371" width="83.109375" style="3" customWidth="1"/>
    <col min="15372" max="15372" width="19.109375" style="3" customWidth="1"/>
    <col min="15373" max="15373" width="19.88671875" style="3" customWidth="1"/>
    <col min="15374" max="15374" width="20.33203125" style="3" customWidth="1"/>
    <col min="15375" max="15625" width="9" style="3"/>
    <col min="15626" max="15626" width="34" style="3" customWidth="1"/>
    <col min="15627" max="15627" width="83.109375" style="3" customWidth="1"/>
    <col min="15628" max="15628" width="19.109375" style="3" customWidth="1"/>
    <col min="15629" max="15629" width="19.88671875" style="3" customWidth="1"/>
    <col min="15630" max="15630" width="20.33203125" style="3" customWidth="1"/>
    <col min="15631" max="15881" width="9" style="3"/>
    <col min="15882" max="15882" width="34" style="3" customWidth="1"/>
    <col min="15883" max="15883" width="83.109375" style="3" customWidth="1"/>
    <col min="15884" max="15884" width="19.109375" style="3" customWidth="1"/>
    <col min="15885" max="15885" width="19.88671875" style="3" customWidth="1"/>
    <col min="15886" max="15886" width="20.33203125" style="3" customWidth="1"/>
    <col min="15887" max="16137" width="9" style="3"/>
    <col min="16138" max="16138" width="34" style="3" customWidth="1"/>
    <col min="16139" max="16139" width="83.109375" style="3" customWidth="1"/>
    <col min="16140" max="16140" width="19.109375" style="3" customWidth="1"/>
    <col min="16141" max="16141" width="19.88671875" style="3" customWidth="1"/>
    <col min="16142" max="16142" width="20.33203125" style="3" customWidth="1"/>
    <col min="16143" max="16384" width="9" style="3"/>
  </cols>
  <sheetData>
    <row r="1" spans="1:15" ht="25.5" customHeight="1" x14ac:dyDescent="0.35">
      <c r="O1" s="2" t="s">
        <v>91</v>
      </c>
    </row>
    <row r="2" spans="1:15" ht="24" customHeight="1" x14ac:dyDescent="0.35">
      <c r="A2" s="39" t="s">
        <v>131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x14ac:dyDescent="0.3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5" x14ac:dyDescent="0.3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110.25" customHeight="1" x14ac:dyDescent="0.35">
      <c r="A5" s="5" t="s">
        <v>0</v>
      </c>
      <c r="B5" s="5" t="s">
        <v>1</v>
      </c>
      <c r="C5" s="5" t="s">
        <v>132</v>
      </c>
      <c r="D5" s="5" t="s">
        <v>89</v>
      </c>
      <c r="E5" s="5" t="s">
        <v>125</v>
      </c>
      <c r="F5" s="5" t="s">
        <v>89</v>
      </c>
      <c r="G5" s="6" t="s">
        <v>126</v>
      </c>
      <c r="H5" s="5" t="s">
        <v>89</v>
      </c>
      <c r="I5" s="6" t="s">
        <v>127</v>
      </c>
      <c r="J5" s="5" t="s">
        <v>89</v>
      </c>
      <c r="K5" s="6" t="s">
        <v>128</v>
      </c>
      <c r="L5" s="5" t="s">
        <v>89</v>
      </c>
      <c r="M5" s="6" t="s">
        <v>129</v>
      </c>
      <c r="N5" s="5" t="s">
        <v>90</v>
      </c>
      <c r="O5" s="7" t="s">
        <v>130</v>
      </c>
    </row>
    <row r="6" spans="1:15" ht="33.6" x14ac:dyDescent="0.35">
      <c r="A6" s="12" t="s">
        <v>48</v>
      </c>
      <c r="B6" s="13" t="s">
        <v>92</v>
      </c>
      <c r="C6" s="14">
        <f>SUM(C7,C31)</f>
        <v>8486319.4100000001</v>
      </c>
      <c r="D6" s="14">
        <f t="shared" ref="D6:O6" si="0">SUM(D7,D31)</f>
        <v>198542.39</v>
      </c>
      <c r="E6" s="14">
        <f t="shared" si="0"/>
        <v>8684861.8000000007</v>
      </c>
      <c r="F6" s="14">
        <f t="shared" si="0"/>
        <v>65713.650000000009</v>
      </c>
      <c r="G6" s="14">
        <f t="shared" si="0"/>
        <v>8750575.4500000011</v>
      </c>
      <c r="H6" s="14">
        <f t="shared" si="0"/>
        <v>36740.74</v>
      </c>
      <c r="I6" s="14">
        <f t="shared" si="0"/>
        <v>8787316.1900000013</v>
      </c>
      <c r="J6" s="14">
        <f t="shared" si="0"/>
        <v>-101515.13</v>
      </c>
      <c r="K6" s="14">
        <f t="shared" si="0"/>
        <v>8685801.0600000005</v>
      </c>
      <c r="L6" s="14">
        <f t="shared" si="0"/>
        <v>-1208.3300000000017</v>
      </c>
      <c r="M6" s="14">
        <f t="shared" si="0"/>
        <v>8684592.7300000004</v>
      </c>
      <c r="N6" s="14">
        <f t="shared" si="0"/>
        <v>0</v>
      </c>
      <c r="O6" s="14">
        <f t="shared" si="0"/>
        <v>8684592.7300000004</v>
      </c>
    </row>
    <row r="7" spans="1:15" ht="22.5" customHeight="1" x14ac:dyDescent="0.35">
      <c r="A7" s="12"/>
      <c r="B7" s="13" t="s">
        <v>94</v>
      </c>
      <c r="C7" s="14">
        <f>SUM(C8,C9,C11,C18,C26,C29)</f>
        <v>7703876.1600000001</v>
      </c>
      <c r="D7" s="14">
        <f t="shared" ref="D7:O7" si="1">SUM(D8,D9,D11,D18,D26,D29)</f>
        <v>0</v>
      </c>
      <c r="E7" s="14">
        <f t="shared" si="1"/>
        <v>7703876.1600000001</v>
      </c>
      <c r="F7" s="14">
        <f t="shared" si="1"/>
        <v>36632.44</v>
      </c>
      <c r="G7" s="14">
        <f t="shared" si="1"/>
        <v>7740508.6000000006</v>
      </c>
      <c r="H7" s="14">
        <f t="shared" si="1"/>
        <v>0</v>
      </c>
      <c r="I7" s="14">
        <f t="shared" si="1"/>
        <v>7740508.6000000006</v>
      </c>
      <c r="J7" s="14">
        <f t="shared" si="1"/>
        <v>-119805.13</v>
      </c>
      <c r="K7" s="14">
        <f t="shared" si="1"/>
        <v>7620703.4700000007</v>
      </c>
      <c r="L7" s="14">
        <f t="shared" si="1"/>
        <v>-16424.82</v>
      </c>
      <c r="M7" s="14">
        <f t="shared" si="1"/>
        <v>7604278.6500000004</v>
      </c>
      <c r="N7" s="14">
        <f t="shared" si="1"/>
        <v>0</v>
      </c>
      <c r="O7" s="14">
        <f t="shared" si="1"/>
        <v>7604278.6500000004</v>
      </c>
    </row>
    <row r="8" spans="1:15" x14ac:dyDescent="0.35">
      <c r="A8" s="8" t="s">
        <v>49</v>
      </c>
      <c r="B8" s="9" t="s">
        <v>2</v>
      </c>
      <c r="C8" s="15">
        <v>5996182.4000000004</v>
      </c>
      <c r="D8" s="15"/>
      <c r="E8" s="15">
        <f>SUM(C8:D8)</f>
        <v>5996182.4000000004</v>
      </c>
      <c r="F8" s="15"/>
      <c r="G8" s="15">
        <f>SUM(E8:F8)</f>
        <v>5996182.4000000004</v>
      </c>
      <c r="H8" s="15"/>
      <c r="I8" s="15">
        <f>SUM(G8:H8)</f>
        <v>5996182.4000000004</v>
      </c>
      <c r="J8" s="15">
        <v>-119805.13</v>
      </c>
      <c r="K8" s="15">
        <f>SUM(I8:J8)</f>
        <v>5876377.2700000005</v>
      </c>
      <c r="L8" s="15">
        <v>-34447.370000000003</v>
      </c>
      <c r="M8" s="15">
        <f>SUM(K8:L8)</f>
        <v>5841929.9000000004</v>
      </c>
      <c r="N8" s="15"/>
      <c r="O8" s="15">
        <f>SUM(M8:N8)</f>
        <v>5841929.9000000004</v>
      </c>
    </row>
    <row r="9" spans="1:15" ht="50.4" x14ac:dyDescent="0.35">
      <c r="A9" s="12" t="s">
        <v>3</v>
      </c>
      <c r="B9" s="13" t="s">
        <v>4</v>
      </c>
      <c r="C9" s="14">
        <f>C10</f>
        <v>21807.3</v>
      </c>
      <c r="D9" s="14">
        <f t="shared" ref="D9:O9" si="2">D10</f>
        <v>0</v>
      </c>
      <c r="E9" s="14">
        <f t="shared" si="2"/>
        <v>21807.3</v>
      </c>
      <c r="F9" s="14">
        <f t="shared" si="2"/>
        <v>6632.44</v>
      </c>
      <c r="G9" s="14">
        <f t="shared" si="2"/>
        <v>28439.739999999998</v>
      </c>
      <c r="H9" s="14">
        <f t="shared" si="2"/>
        <v>0</v>
      </c>
      <c r="I9" s="14">
        <f t="shared" si="2"/>
        <v>28439.739999999998</v>
      </c>
      <c r="J9" s="14">
        <f t="shared" si="2"/>
        <v>0</v>
      </c>
      <c r="K9" s="14">
        <f t="shared" si="2"/>
        <v>28439.739999999998</v>
      </c>
      <c r="L9" s="14">
        <f t="shared" si="2"/>
        <v>-2568.79</v>
      </c>
      <c r="M9" s="14">
        <f t="shared" si="2"/>
        <v>25870.949999999997</v>
      </c>
      <c r="N9" s="14">
        <f t="shared" si="2"/>
        <v>0</v>
      </c>
      <c r="O9" s="14">
        <f t="shared" si="2"/>
        <v>25870.949999999997</v>
      </c>
    </row>
    <row r="10" spans="1:15" ht="50.4" x14ac:dyDescent="0.35">
      <c r="A10" s="8" t="s">
        <v>5</v>
      </c>
      <c r="B10" s="9" t="s">
        <v>6</v>
      </c>
      <c r="C10" s="15">
        <v>21807.3</v>
      </c>
      <c r="D10" s="15"/>
      <c r="E10" s="15">
        <f>SUM(C10:D10)</f>
        <v>21807.3</v>
      </c>
      <c r="F10" s="15">
        <v>6632.44</v>
      </c>
      <c r="G10" s="15">
        <f>SUM(E10:F10)</f>
        <v>28439.739999999998</v>
      </c>
      <c r="H10" s="15"/>
      <c r="I10" s="15">
        <f>SUM(G10:H10)</f>
        <v>28439.739999999998</v>
      </c>
      <c r="J10" s="15"/>
      <c r="K10" s="15">
        <f>SUM(I10:J10)</f>
        <v>28439.739999999998</v>
      </c>
      <c r="L10" s="15">
        <v>-2568.79</v>
      </c>
      <c r="M10" s="15">
        <f>SUM(K10:L10)</f>
        <v>25870.949999999997</v>
      </c>
      <c r="N10" s="15"/>
      <c r="O10" s="15">
        <f>SUM(M10:N10)</f>
        <v>25870.949999999997</v>
      </c>
    </row>
    <row r="11" spans="1:15" x14ac:dyDescent="0.35">
      <c r="A11" s="12" t="s">
        <v>7</v>
      </c>
      <c r="B11" s="13" t="s">
        <v>8</v>
      </c>
      <c r="C11" s="14">
        <f>C12+C15+C16+C17</f>
        <v>1232102</v>
      </c>
      <c r="D11" s="14">
        <f t="shared" ref="D11:O11" si="3">D12+D15+D16+D17</f>
        <v>0</v>
      </c>
      <c r="E11" s="14">
        <f t="shared" si="3"/>
        <v>1232102</v>
      </c>
      <c r="F11" s="14">
        <f t="shared" si="3"/>
        <v>30000</v>
      </c>
      <c r="G11" s="14">
        <f t="shared" si="3"/>
        <v>1262102</v>
      </c>
      <c r="H11" s="14">
        <f t="shared" si="3"/>
        <v>0</v>
      </c>
      <c r="I11" s="14">
        <f t="shared" si="3"/>
        <v>1262102</v>
      </c>
      <c r="J11" s="14">
        <f t="shared" si="3"/>
        <v>0</v>
      </c>
      <c r="K11" s="14">
        <f t="shared" si="3"/>
        <v>1262102</v>
      </c>
      <c r="L11" s="14">
        <f t="shared" si="3"/>
        <v>-6845.0999999999985</v>
      </c>
      <c r="M11" s="14">
        <f t="shared" si="3"/>
        <v>1255256.8999999999</v>
      </c>
      <c r="N11" s="14">
        <f t="shared" si="3"/>
        <v>0</v>
      </c>
      <c r="O11" s="14">
        <f t="shared" si="3"/>
        <v>1255256.8999999999</v>
      </c>
    </row>
    <row r="12" spans="1:15" ht="39.6" customHeight="1" x14ac:dyDescent="0.35">
      <c r="A12" s="8" t="s">
        <v>50</v>
      </c>
      <c r="B12" s="9" t="s">
        <v>9</v>
      </c>
      <c r="C12" s="15">
        <f>SUM(C13:C14)</f>
        <v>985836</v>
      </c>
      <c r="D12" s="15">
        <f t="shared" ref="D12:O12" si="4">SUM(D13:D14)</f>
        <v>0</v>
      </c>
      <c r="E12" s="15">
        <f t="shared" si="4"/>
        <v>985836</v>
      </c>
      <c r="F12" s="15">
        <f t="shared" si="4"/>
        <v>30000</v>
      </c>
      <c r="G12" s="15">
        <f t="shared" si="4"/>
        <v>1015836</v>
      </c>
      <c r="H12" s="15">
        <f t="shared" si="4"/>
        <v>0</v>
      </c>
      <c r="I12" s="15">
        <f t="shared" si="4"/>
        <v>1015836</v>
      </c>
      <c r="J12" s="15">
        <f t="shared" si="4"/>
        <v>0</v>
      </c>
      <c r="K12" s="15">
        <f t="shared" si="4"/>
        <v>1015836</v>
      </c>
      <c r="L12" s="15">
        <f t="shared" si="4"/>
        <v>39164</v>
      </c>
      <c r="M12" s="15">
        <f t="shared" si="4"/>
        <v>1055000</v>
      </c>
      <c r="N12" s="15">
        <f t="shared" si="4"/>
        <v>0</v>
      </c>
      <c r="O12" s="15">
        <f t="shared" si="4"/>
        <v>1055000</v>
      </c>
    </row>
    <row r="13" spans="1:15" ht="56.4" customHeight="1" x14ac:dyDescent="0.35">
      <c r="A13" s="16" t="s">
        <v>99</v>
      </c>
      <c r="B13" s="17" t="s">
        <v>100</v>
      </c>
      <c r="C13" s="15">
        <v>729934</v>
      </c>
      <c r="D13" s="15"/>
      <c r="E13" s="15">
        <f t="shared" ref="E13:E17" si="5">SUM(C13:D13)</f>
        <v>729934</v>
      </c>
      <c r="F13" s="15">
        <v>20000</v>
      </c>
      <c r="G13" s="15">
        <f t="shared" ref="G13:G17" si="6">SUM(E13:F13)</f>
        <v>749934</v>
      </c>
      <c r="H13" s="15"/>
      <c r="I13" s="15">
        <f t="shared" ref="I13:I17" si="7">SUM(G13:H13)</f>
        <v>749934</v>
      </c>
      <c r="J13" s="15"/>
      <c r="K13" s="15">
        <f t="shared" ref="K13:K17" si="8">SUM(I13:J13)</f>
        <v>749934</v>
      </c>
      <c r="L13" s="15">
        <v>10066</v>
      </c>
      <c r="M13" s="15">
        <f t="shared" ref="M13:M17" si="9">SUM(K13:L13)</f>
        <v>760000</v>
      </c>
      <c r="N13" s="15"/>
      <c r="O13" s="15">
        <f>SUM(M13:N13)</f>
        <v>760000</v>
      </c>
    </row>
    <row r="14" spans="1:15" ht="74.400000000000006" customHeight="1" x14ac:dyDescent="0.35">
      <c r="A14" s="16" t="s">
        <v>101</v>
      </c>
      <c r="B14" s="17" t="s">
        <v>102</v>
      </c>
      <c r="C14" s="15">
        <v>255902</v>
      </c>
      <c r="D14" s="15"/>
      <c r="E14" s="15">
        <f t="shared" si="5"/>
        <v>255902</v>
      </c>
      <c r="F14" s="15">
        <v>10000</v>
      </c>
      <c r="G14" s="15">
        <f t="shared" si="6"/>
        <v>265902</v>
      </c>
      <c r="H14" s="15"/>
      <c r="I14" s="15">
        <f t="shared" si="7"/>
        <v>265902</v>
      </c>
      <c r="J14" s="15"/>
      <c r="K14" s="15">
        <f t="shared" si="8"/>
        <v>265902</v>
      </c>
      <c r="L14" s="15">
        <v>29098</v>
      </c>
      <c r="M14" s="15">
        <f t="shared" si="9"/>
        <v>295000</v>
      </c>
      <c r="N14" s="15"/>
      <c r="O14" s="15">
        <f>SUM(M14:N14)</f>
        <v>295000</v>
      </c>
    </row>
    <row r="15" spans="1:15" ht="33.6" x14ac:dyDescent="0.35">
      <c r="A15" s="8" t="s">
        <v>51</v>
      </c>
      <c r="B15" s="9" t="s">
        <v>10</v>
      </c>
      <c r="C15" s="15">
        <v>168480</v>
      </c>
      <c r="D15" s="15"/>
      <c r="E15" s="15">
        <f t="shared" si="5"/>
        <v>168480</v>
      </c>
      <c r="F15" s="15"/>
      <c r="G15" s="15">
        <f t="shared" si="6"/>
        <v>168480</v>
      </c>
      <c r="H15" s="15"/>
      <c r="I15" s="15">
        <f t="shared" si="7"/>
        <v>168480</v>
      </c>
      <c r="J15" s="15"/>
      <c r="K15" s="15">
        <f t="shared" si="8"/>
        <v>168480</v>
      </c>
      <c r="L15" s="15">
        <v>-18480</v>
      </c>
      <c r="M15" s="15">
        <f t="shared" si="9"/>
        <v>150000</v>
      </c>
      <c r="N15" s="15"/>
      <c r="O15" s="15">
        <f>SUM(M15:N15)</f>
        <v>150000</v>
      </c>
    </row>
    <row r="16" spans="1:15" x14ac:dyDescent="0.35">
      <c r="A16" s="8" t="s">
        <v>52</v>
      </c>
      <c r="B16" s="9" t="s">
        <v>11</v>
      </c>
      <c r="C16" s="15">
        <v>1286</v>
      </c>
      <c r="D16" s="15"/>
      <c r="E16" s="15">
        <f t="shared" si="5"/>
        <v>1286</v>
      </c>
      <c r="F16" s="15"/>
      <c r="G16" s="15">
        <f t="shared" si="6"/>
        <v>1286</v>
      </c>
      <c r="H16" s="15"/>
      <c r="I16" s="15">
        <f t="shared" si="7"/>
        <v>1286</v>
      </c>
      <c r="J16" s="15"/>
      <c r="K16" s="15">
        <f t="shared" si="8"/>
        <v>1286</v>
      </c>
      <c r="L16" s="15">
        <v>-1029.0999999999999</v>
      </c>
      <c r="M16" s="15">
        <f t="shared" si="9"/>
        <v>256.90000000000009</v>
      </c>
      <c r="N16" s="15"/>
      <c r="O16" s="15">
        <f>SUM(M16:N16)</f>
        <v>256.90000000000009</v>
      </c>
    </row>
    <row r="17" spans="1:15" ht="50.4" x14ac:dyDescent="0.35">
      <c r="A17" s="8" t="s">
        <v>53</v>
      </c>
      <c r="B17" s="9" t="s">
        <v>12</v>
      </c>
      <c r="C17" s="15">
        <v>76500</v>
      </c>
      <c r="D17" s="15"/>
      <c r="E17" s="15">
        <f t="shared" si="5"/>
        <v>76500</v>
      </c>
      <c r="F17" s="15"/>
      <c r="G17" s="15">
        <f t="shared" si="6"/>
        <v>76500</v>
      </c>
      <c r="H17" s="15"/>
      <c r="I17" s="15">
        <f t="shared" si="7"/>
        <v>76500</v>
      </c>
      <c r="J17" s="15"/>
      <c r="K17" s="15">
        <f t="shared" si="8"/>
        <v>76500</v>
      </c>
      <c r="L17" s="15">
        <v>-26500</v>
      </c>
      <c r="M17" s="15">
        <f t="shared" si="9"/>
        <v>50000</v>
      </c>
      <c r="N17" s="15"/>
      <c r="O17" s="15">
        <f>SUM(M17:N17)</f>
        <v>50000</v>
      </c>
    </row>
    <row r="18" spans="1:15" x14ac:dyDescent="0.35">
      <c r="A18" s="12" t="s">
        <v>13</v>
      </c>
      <c r="B18" s="13" t="s">
        <v>14</v>
      </c>
      <c r="C18" s="14">
        <f>C19+C20+C23</f>
        <v>409779.45999999996</v>
      </c>
      <c r="D18" s="14">
        <f t="shared" ref="D18:O18" si="10">D19+D20+D23</f>
        <v>0</v>
      </c>
      <c r="E18" s="14">
        <f t="shared" si="10"/>
        <v>409779.45999999996</v>
      </c>
      <c r="F18" s="14">
        <f t="shared" si="10"/>
        <v>0</v>
      </c>
      <c r="G18" s="14">
        <f t="shared" si="10"/>
        <v>409779.45999999996</v>
      </c>
      <c r="H18" s="14">
        <f t="shared" si="10"/>
        <v>0</v>
      </c>
      <c r="I18" s="14">
        <f t="shared" si="10"/>
        <v>409779.45999999996</v>
      </c>
      <c r="J18" s="14">
        <f t="shared" si="10"/>
        <v>0</v>
      </c>
      <c r="K18" s="14">
        <f t="shared" si="10"/>
        <v>409779.45999999996</v>
      </c>
      <c r="L18" s="14">
        <f t="shared" si="10"/>
        <v>20111.440000000002</v>
      </c>
      <c r="M18" s="14">
        <f t="shared" si="10"/>
        <v>429890.9</v>
      </c>
      <c r="N18" s="14">
        <f t="shared" si="10"/>
        <v>0</v>
      </c>
      <c r="O18" s="14">
        <f t="shared" si="10"/>
        <v>429890.9</v>
      </c>
    </row>
    <row r="19" spans="1:15" x14ac:dyDescent="0.35">
      <c r="A19" s="8" t="s">
        <v>57</v>
      </c>
      <c r="B19" s="9" t="s">
        <v>56</v>
      </c>
      <c r="C19" s="15">
        <v>108322.9</v>
      </c>
      <c r="D19" s="15"/>
      <c r="E19" s="15">
        <f t="shared" ref="E19:E25" si="11">SUM(C19:D19)</f>
        <v>108322.9</v>
      </c>
      <c r="F19" s="15"/>
      <c r="G19" s="15">
        <f t="shared" ref="G19:G25" si="12">SUM(E19:F19)</f>
        <v>108322.9</v>
      </c>
      <c r="H19" s="15"/>
      <c r="I19" s="15">
        <f t="shared" ref="I19:I25" si="13">SUM(G19:H19)</f>
        <v>108322.9</v>
      </c>
      <c r="J19" s="15"/>
      <c r="K19" s="15">
        <f t="shared" ref="K19:K25" si="14">SUM(I19:J19)</f>
        <v>108322.9</v>
      </c>
      <c r="L19" s="15"/>
      <c r="M19" s="15">
        <f t="shared" ref="M19:M25" si="15">SUM(K19:L19)</f>
        <v>108322.9</v>
      </c>
      <c r="N19" s="15"/>
      <c r="O19" s="15">
        <f>SUM(M19:N19)</f>
        <v>108322.9</v>
      </c>
    </row>
    <row r="20" spans="1:15" x14ac:dyDescent="0.35">
      <c r="A20" s="8" t="s">
        <v>109</v>
      </c>
      <c r="B20" s="9" t="s">
        <v>110</v>
      </c>
      <c r="C20" s="15">
        <f>SUM(C21:C22)</f>
        <v>126115.6</v>
      </c>
      <c r="D20" s="15">
        <f t="shared" ref="D20:O20" si="16">SUM(D21:D22)</f>
        <v>0</v>
      </c>
      <c r="E20" s="15">
        <f t="shared" si="16"/>
        <v>126115.6</v>
      </c>
      <c r="F20" s="15">
        <f t="shared" si="16"/>
        <v>0</v>
      </c>
      <c r="G20" s="15">
        <f t="shared" si="16"/>
        <v>126115.6</v>
      </c>
      <c r="H20" s="15">
        <f t="shared" si="16"/>
        <v>0</v>
      </c>
      <c r="I20" s="15">
        <f t="shared" si="16"/>
        <v>126115.6</v>
      </c>
      <c r="J20" s="15">
        <f t="shared" si="16"/>
        <v>0</v>
      </c>
      <c r="K20" s="15">
        <f t="shared" si="16"/>
        <v>126115.6</v>
      </c>
      <c r="L20" s="15">
        <f t="shared" si="16"/>
        <v>-7615.6</v>
      </c>
      <c r="M20" s="15">
        <f t="shared" si="16"/>
        <v>118500</v>
      </c>
      <c r="N20" s="15">
        <f t="shared" si="16"/>
        <v>0</v>
      </c>
      <c r="O20" s="15">
        <f t="shared" si="16"/>
        <v>118500</v>
      </c>
    </row>
    <row r="21" spans="1:15" x14ac:dyDescent="0.35">
      <c r="A21" s="8" t="s">
        <v>111</v>
      </c>
      <c r="B21" s="17" t="s">
        <v>112</v>
      </c>
      <c r="C21" s="15">
        <v>52997.4</v>
      </c>
      <c r="D21" s="15"/>
      <c r="E21" s="15">
        <f t="shared" si="11"/>
        <v>52997.4</v>
      </c>
      <c r="F21" s="15"/>
      <c r="G21" s="15">
        <f t="shared" si="12"/>
        <v>52997.4</v>
      </c>
      <c r="H21" s="15"/>
      <c r="I21" s="15">
        <f t="shared" si="13"/>
        <v>52997.4</v>
      </c>
      <c r="J21" s="15"/>
      <c r="K21" s="15">
        <f t="shared" si="14"/>
        <v>52997.4</v>
      </c>
      <c r="L21" s="15">
        <v>5502.6</v>
      </c>
      <c r="M21" s="15">
        <f t="shared" si="15"/>
        <v>58500</v>
      </c>
      <c r="N21" s="15"/>
      <c r="O21" s="15">
        <f>SUM(M21:N21)</f>
        <v>58500</v>
      </c>
    </row>
    <row r="22" spans="1:15" x14ac:dyDescent="0.35">
      <c r="A22" s="8" t="s">
        <v>113</v>
      </c>
      <c r="B22" s="17" t="s">
        <v>114</v>
      </c>
      <c r="C22" s="15">
        <v>73118.2</v>
      </c>
      <c r="D22" s="15"/>
      <c r="E22" s="15">
        <f t="shared" si="11"/>
        <v>73118.2</v>
      </c>
      <c r="F22" s="15"/>
      <c r="G22" s="15">
        <f t="shared" si="12"/>
        <v>73118.2</v>
      </c>
      <c r="H22" s="15"/>
      <c r="I22" s="15">
        <f t="shared" si="13"/>
        <v>73118.2</v>
      </c>
      <c r="J22" s="15"/>
      <c r="K22" s="15">
        <f t="shared" si="14"/>
        <v>73118.2</v>
      </c>
      <c r="L22" s="15">
        <v>-13118.2</v>
      </c>
      <c r="M22" s="15">
        <f t="shared" si="15"/>
        <v>60000</v>
      </c>
      <c r="N22" s="15"/>
      <c r="O22" s="15">
        <f>SUM(M22:N22)</f>
        <v>60000</v>
      </c>
    </row>
    <row r="23" spans="1:15" x14ac:dyDescent="0.35">
      <c r="A23" s="8" t="s">
        <v>54</v>
      </c>
      <c r="B23" s="9" t="s">
        <v>15</v>
      </c>
      <c r="C23" s="15">
        <f>SUM(C24:C25)</f>
        <v>175340.96</v>
      </c>
      <c r="D23" s="15">
        <f t="shared" ref="D23:O23" si="17">SUM(D24:D25)</f>
        <v>0</v>
      </c>
      <c r="E23" s="15">
        <f t="shared" si="17"/>
        <v>175340.96</v>
      </c>
      <c r="F23" s="15">
        <f t="shared" si="17"/>
        <v>0</v>
      </c>
      <c r="G23" s="15">
        <f t="shared" si="17"/>
        <v>175340.96</v>
      </c>
      <c r="H23" s="15">
        <f t="shared" si="17"/>
        <v>0</v>
      </c>
      <c r="I23" s="15">
        <f t="shared" si="17"/>
        <v>175340.96</v>
      </c>
      <c r="J23" s="15">
        <f t="shared" si="17"/>
        <v>0</v>
      </c>
      <c r="K23" s="15">
        <f t="shared" si="17"/>
        <v>175340.96</v>
      </c>
      <c r="L23" s="15">
        <f t="shared" si="17"/>
        <v>27727.040000000001</v>
      </c>
      <c r="M23" s="15">
        <f t="shared" si="17"/>
        <v>203068</v>
      </c>
      <c r="N23" s="15">
        <f t="shared" si="17"/>
        <v>0</v>
      </c>
      <c r="O23" s="15">
        <f t="shared" si="17"/>
        <v>203068</v>
      </c>
    </row>
    <row r="24" spans="1:15" ht="67.2" x14ac:dyDescent="0.35">
      <c r="A24" s="18" t="s">
        <v>95</v>
      </c>
      <c r="B24" s="17" t="s">
        <v>96</v>
      </c>
      <c r="C24" s="15">
        <v>146704.95999999999</v>
      </c>
      <c r="D24" s="15"/>
      <c r="E24" s="15">
        <f t="shared" si="11"/>
        <v>146704.95999999999</v>
      </c>
      <c r="F24" s="15"/>
      <c r="G24" s="15">
        <f t="shared" si="12"/>
        <v>146704.95999999999</v>
      </c>
      <c r="H24" s="15"/>
      <c r="I24" s="15">
        <f t="shared" si="13"/>
        <v>146704.95999999999</v>
      </c>
      <c r="J24" s="15"/>
      <c r="K24" s="15">
        <f t="shared" si="14"/>
        <v>146704.95999999999</v>
      </c>
      <c r="L24" s="15">
        <v>27727.040000000001</v>
      </c>
      <c r="M24" s="15">
        <f t="shared" si="15"/>
        <v>174432</v>
      </c>
      <c r="N24" s="15"/>
      <c r="O24" s="15">
        <f>SUM(M24:N24)</f>
        <v>174432</v>
      </c>
    </row>
    <row r="25" spans="1:15" ht="67.2" x14ac:dyDescent="0.35">
      <c r="A25" s="18" t="s">
        <v>97</v>
      </c>
      <c r="B25" s="17" t="s">
        <v>98</v>
      </c>
      <c r="C25" s="15">
        <v>28636</v>
      </c>
      <c r="D25" s="15"/>
      <c r="E25" s="15">
        <f t="shared" si="11"/>
        <v>28636</v>
      </c>
      <c r="F25" s="15"/>
      <c r="G25" s="15">
        <f t="shared" si="12"/>
        <v>28636</v>
      </c>
      <c r="H25" s="15"/>
      <c r="I25" s="15">
        <f t="shared" si="13"/>
        <v>28636</v>
      </c>
      <c r="J25" s="15"/>
      <c r="K25" s="15">
        <f t="shared" si="14"/>
        <v>28636</v>
      </c>
      <c r="L25" s="15"/>
      <c r="M25" s="15">
        <f t="shared" si="15"/>
        <v>28636</v>
      </c>
      <c r="N25" s="15"/>
      <c r="O25" s="15">
        <f>SUM(M25:N25)</f>
        <v>28636</v>
      </c>
    </row>
    <row r="26" spans="1:15" x14ac:dyDescent="0.35">
      <c r="A26" s="12" t="s">
        <v>16</v>
      </c>
      <c r="B26" s="13" t="s">
        <v>17</v>
      </c>
      <c r="C26" s="14">
        <f>SUM(C27:C28)</f>
        <v>44005</v>
      </c>
      <c r="D26" s="14">
        <f t="shared" ref="D26:O26" si="18">SUM(D27:D28)</f>
        <v>0</v>
      </c>
      <c r="E26" s="14">
        <f t="shared" si="18"/>
        <v>44005</v>
      </c>
      <c r="F26" s="14">
        <f t="shared" si="18"/>
        <v>0</v>
      </c>
      <c r="G26" s="14">
        <f t="shared" si="18"/>
        <v>44005</v>
      </c>
      <c r="H26" s="14">
        <f t="shared" si="18"/>
        <v>0</v>
      </c>
      <c r="I26" s="14">
        <f t="shared" si="18"/>
        <v>44005</v>
      </c>
      <c r="J26" s="14">
        <f t="shared" si="18"/>
        <v>0</v>
      </c>
      <c r="K26" s="14">
        <f t="shared" si="18"/>
        <v>44005</v>
      </c>
      <c r="L26" s="14">
        <f t="shared" si="18"/>
        <v>7325</v>
      </c>
      <c r="M26" s="14">
        <f t="shared" si="18"/>
        <v>51330</v>
      </c>
      <c r="N26" s="14">
        <f t="shared" si="18"/>
        <v>0</v>
      </c>
      <c r="O26" s="14">
        <f t="shared" si="18"/>
        <v>51330</v>
      </c>
    </row>
    <row r="27" spans="1:15" ht="50.4" x14ac:dyDescent="0.35">
      <c r="A27" s="19" t="s">
        <v>58</v>
      </c>
      <c r="B27" s="20" t="s">
        <v>59</v>
      </c>
      <c r="C27" s="21">
        <v>42000</v>
      </c>
      <c r="D27" s="21"/>
      <c r="E27" s="21">
        <f t="shared" ref="E27:E28" si="19">SUM(C27:D27)</f>
        <v>42000</v>
      </c>
      <c r="F27" s="21"/>
      <c r="G27" s="21">
        <f t="shared" ref="G27:G28" si="20">SUM(E27:F27)</f>
        <v>42000</v>
      </c>
      <c r="H27" s="21"/>
      <c r="I27" s="21">
        <f t="shared" ref="I27:I28" si="21">SUM(G27:H27)</f>
        <v>42000</v>
      </c>
      <c r="J27" s="21"/>
      <c r="K27" s="21">
        <f t="shared" ref="K27:K28" si="22">SUM(I27:J27)</f>
        <v>42000</v>
      </c>
      <c r="L27" s="21">
        <v>7500</v>
      </c>
      <c r="M27" s="21">
        <f t="shared" ref="M27:M28" si="23">SUM(K27:L27)</f>
        <v>49500</v>
      </c>
      <c r="N27" s="21"/>
      <c r="O27" s="21">
        <f>SUM(M27:N27)</f>
        <v>49500</v>
      </c>
    </row>
    <row r="28" spans="1:15" ht="67.2" x14ac:dyDescent="0.35">
      <c r="A28" s="19" t="s">
        <v>60</v>
      </c>
      <c r="B28" s="20" t="s">
        <v>61</v>
      </c>
      <c r="C28" s="21">
        <v>2005</v>
      </c>
      <c r="D28" s="21"/>
      <c r="E28" s="21">
        <f t="shared" si="19"/>
        <v>2005</v>
      </c>
      <c r="F28" s="21"/>
      <c r="G28" s="21">
        <f t="shared" si="20"/>
        <v>2005</v>
      </c>
      <c r="H28" s="21"/>
      <c r="I28" s="21">
        <f t="shared" si="21"/>
        <v>2005</v>
      </c>
      <c r="J28" s="21"/>
      <c r="K28" s="21">
        <f t="shared" si="22"/>
        <v>2005</v>
      </c>
      <c r="L28" s="21">
        <v>-175</v>
      </c>
      <c r="M28" s="21">
        <f t="shared" si="23"/>
        <v>1830</v>
      </c>
      <c r="N28" s="21"/>
      <c r="O28" s="21">
        <f>SUM(M28:N28)</f>
        <v>1830</v>
      </c>
    </row>
    <row r="29" spans="1:15" ht="50.4" x14ac:dyDescent="0.35">
      <c r="A29" s="12" t="s">
        <v>18</v>
      </c>
      <c r="B29" s="13" t="s">
        <v>19</v>
      </c>
      <c r="C29" s="14">
        <f>C30</f>
        <v>0</v>
      </c>
      <c r="D29" s="14">
        <f t="shared" ref="D29:O29" si="24">D30</f>
        <v>0</v>
      </c>
      <c r="E29" s="14">
        <f t="shared" si="24"/>
        <v>0</v>
      </c>
      <c r="F29" s="14">
        <f t="shared" si="24"/>
        <v>0</v>
      </c>
      <c r="G29" s="14">
        <f t="shared" si="24"/>
        <v>0</v>
      </c>
      <c r="H29" s="14">
        <f t="shared" si="24"/>
        <v>0</v>
      </c>
      <c r="I29" s="14">
        <f t="shared" si="24"/>
        <v>0</v>
      </c>
      <c r="J29" s="14">
        <f t="shared" si="24"/>
        <v>0</v>
      </c>
      <c r="K29" s="14">
        <f t="shared" si="24"/>
        <v>0</v>
      </c>
      <c r="L29" s="14">
        <f t="shared" si="24"/>
        <v>0</v>
      </c>
      <c r="M29" s="14">
        <f t="shared" si="24"/>
        <v>0</v>
      </c>
      <c r="N29" s="14">
        <f t="shared" si="24"/>
        <v>0</v>
      </c>
      <c r="O29" s="14">
        <f t="shared" si="24"/>
        <v>0</v>
      </c>
    </row>
    <row r="30" spans="1:15" ht="50.4" x14ac:dyDescent="0.35">
      <c r="A30" s="19" t="s">
        <v>62</v>
      </c>
      <c r="B30" s="20" t="s">
        <v>63</v>
      </c>
      <c r="C30" s="21">
        <v>0</v>
      </c>
      <c r="D30" s="21"/>
      <c r="E30" s="21">
        <f>SUM(C30:D30)</f>
        <v>0</v>
      </c>
      <c r="F30" s="21"/>
      <c r="G30" s="21">
        <f>SUM(E30:F30)</f>
        <v>0</v>
      </c>
      <c r="H30" s="21"/>
      <c r="I30" s="21">
        <f>SUM(G30:H30)</f>
        <v>0</v>
      </c>
      <c r="J30" s="21"/>
      <c r="K30" s="21">
        <f>SUM(I30:J30)</f>
        <v>0</v>
      </c>
      <c r="L30" s="21"/>
      <c r="M30" s="21">
        <f>SUM(K30:L30)</f>
        <v>0</v>
      </c>
      <c r="N30" s="21"/>
      <c r="O30" s="21">
        <f>SUM(M30:N30)</f>
        <v>0</v>
      </c>
    </row>
    <row r="31" spans="1:15" ht="24" customHeight="1" x14ac:dyDescent="0.35">
      <c r="A31" s="19"/>
      <c r="B31" s="13" t="s">
        <v>93</v>
      </c>
      <c r="C31" s="14">
        <f t="shared" ref="C31:O31" si="25">SUM(C32,C37,C39,C42,C46,C52)</f>
        <v>782443.25000000012</v>
      </c>
      <c r="D31" s="14">
        <f t="shared" si="25"/>
        <v>198542.39</v>
      </c>
      <c r="E31" s="14">
        <f t="shared" si="25"/>
        <v>980985.64000000013</v>
      </c>
      <c r="F31" s="14">
        <f t="shared" si="25"/>
        <v>29081.210000000003</v>
      </c>
      <c r="G31" s="14">
        <f t="shared" si="25"/>
        <v>1010066.8500000001</v>
      </c>
      <c r="H31" s="14">
        <f t="shared" si="25"/>
        <v>36740.74</v>
      </c>
      <c r="I31" s="14">
        <f t="shared" si="25"/>
        <v>1046807.5900000001</v>
      </c>
      <c r="J31" s="14">
        <f t="shared" si="25"/>
        <v>18290</v>
      </c>
      <c r="K31" s="14">
        <f t="shared" si="25"/>
        <v>1065097.5900000001</v>
      </c>
      <c r="L31" s="14">
        <f t="shared" si="25"/>
        <v>15216.489999999998</v>
      </c>
      <c r="M31" s="14">
        <f t="shared" si="25"/>
        <v>1080314.08</v>
      </c>
      <c r="N31" s="14">
        <f t="shared" si="25"/>
        <v>0</v>
      </c>
      <c r="O31" s="14">
        <f t="shared" si="25"/>
        <v>1080314.08</v>
      </c>
    </row>
    <row r="32" spans="1:15" ht="50.4" x14ac:dyDescent="0.35">
      <c r="A32" s="12" t="s">
        <v>20</v>
      </c>
      <c r="B32" s="13" t="s">
        <v>21</v>
      </c>
      <c r="C32" s="14">
        <f>SUM(C33:C36)</f>
        <v>686035.69000000006</v>
      </c>
      <c r="D32" s="14">
        <f t="shared" ref="D32:O32" si="26">SUM(D33:D36)</f>
        <v>0</v>
      </c>
      <c r="E32" s="14">
        <f t="shared" si="26"/>
        <v>686035.69000000006</v>
      </c>
      <c r="F32" s="14">
        <f t="shared" si="26"/>
        <v>0</v>
      </c>
      <c r="G32" s="14">
        <f t="shared" si="26"/>
        <v>686035.69000000006</v>
      </c>
      <c r="H32" s="14">
        <f t="shared" si="26"/>
        <v>0</v>
      </c>
      <c r="I32" s="14">
        <f t="shared" si="26"/>
        <v>686035.69000000006</v>
      </c>
      <c r="J32" s="14">
        <f t="shared" si="26"/>
        <v>0</v>
      </c>
      <c r="K32" s="14">
        <f t="shared" si="26"/>
        <v>686035.69000000006</v>
      </c>
      <c r="L32" s="14">
        <f t="shared" si="26"/>
        <v>-39112.660000000003</v>
      </c>
      <c r="M32" s="14">
        <f t="shared" si="26"/>
        <v>646923.03</v>
      </c>
      <c r="N32" s="14">
        <f t="shared" si="26"/>
        <v>0</v>
      </c>
      <c r="O32" s="14">
        <f t="shared" si="26"/>
        <v>646923.03</v>
      </c>
    </row>
    <row r="33" spans="1:15" ht="118.95" customHeight="1" x14ac:dyDescent="0.35">
      <c r="A33" s="19" t="s">
        <v>64</v>
      </c>
      <c r="B33" s="20" t="s">
        <v>65</v>
      </c>
      <c r="C33" s="21">
        <v>5920.29</v>
      </c>
      <c r="D33" s="21"/>
      <c r="E33" s="21">
        <f t="shared" ref="E33:E35" si="27">SUM(C33:D33)</f>
        <v>5920.29</v>
      </c>
      <c r="F33" s="21"/>
      <c r="G33" s="21">
        <f t="shared" ref="G33:G36" si="28">SUM(E33:F33)</f>
        <v>5920.29</v>
      </c>
      <c r="H33" s="21"/>
      <c r="I33" s="21">
        <f t="shared" ref="I33:I36" si="29">SUM(G33:H33)</f>
        <v>5920.29</v>
      </c>
      <c r="J33" s="21"/>
      <c r="K33" s="21">
        <f>SUM(I33:J33)</f>
        <v>5920.29</v>
      </c>
      <c r="L33" s="21">
        <v>1603.45</v>
      </c>
      <c r="M33" s="21">
        <f>SUM(K33:L33)</f>
        <v>7523.74</v>
      </c>
      <c r="N33" s="21"/>
      <c r="O33" s="21">
        <f>SUM(M33:N33)</f>
        <v>7523.74</v>
      </c>
    </row>
    <row r="34" spans="1:15" ht="157.19999999999999" customHeight="1" x14ac:dyDescent="0.35">
      <c r="A34" s="19" t="s">
        <v>66</v>
      </c>
      <c r="B34" s="9" t="s">
        <v>67</v>
      </c>
      <c r="C34" s="15">
        <v>660201.04</v>
      </c>
      <c r="D34" s="15"/>
      <c r="E34" s="15">
        <f t="shared" si="27"/>
        <v>660201.04</v>
      </c>
      <c r="F34" s="15"/>
      <c r="G34" s="15">
        <f t="shared" si="28"/>
        <v>660201.04</v>
      </c>
      <c r="H34" s="15"/>
      <c r="I34" s="15">
        <f t="shared" si="29"/>
        <v>660201.04</v>
      </c>
      <c r="J34" s="15"/>
      <c r="K34" s="15">
        <f t="shared" ref="K34:K36" si="30">SUM(I34:J34)</f>
        <v>660201.04</v>
      </c>
      <c r="L34" s="15">
        <v>-28506.18</v>
      </c>
      <c r="M34" s="15">
        <f>SUM(K34:L34)</f>
        <v>631694.86</v>
      </c>
      <c r="N34" s="15"/>
      <c r="O34" s="15">
        <f>SUM(M34:N34)</f>
        <v>631694.86</v>
      </c>
    </row>
    <row r="35" spans="1:15" ht="43.95" customHeight="1" x14ac:dyDescent="0.35">
      <c r="A35" s="8" t="s">
        <v>68</v>
      </c>
      <c r="B35" s="9" t="s">
        <v>69</v>
      </c>
      <c r="C35" s="15">
        <v>1010.45</v>
      </c>
      <c r="D35" s="15"/>
      <c r="E35" s="15">
        <f t="shared" si="27"/>
        <v>1010.45</v>
      </c>
      <c r="F35" s="15"/>
      <c r="G35" s="15">
        <f t="shared" si="28"/>
        <v>1010.45</v>
      </c>
      <c r="H35" s="15"/>
      <c r="I35" s="15">
        <f t="shared" si="29"/>
        <v>1010.45</v>
      </c>
      <c r="J35" s="15"/>
      <c r="K35" s="15">
        <f t="shared" si="30"/>
        <v>1010.45</v>
      </c>
      <c r="L35" s="15">
        <v>-406.02</v>
      </c>
      <c r="M35" s="15">
        <f t="shared" ref="M35:M36" si="31">SUM(K35:L35)</f>
        <v>604.43000000000006</v>
      </c>
      <c r="N35" s="15"/>
      <c r="O35" s="15">
        <f>SUM(M35:N35)</f>
        <v>604.43000000000006</v>
      </c>
    </row>
    <row r="36" spans="1:15" ht="151.19999999999999" x14ac:dyDescent="0.35">
      <c r="A36" s="8" t="s">
        <v>70</v>
      </c>
      <c r="B36" s="9" t="s">
        <v>71</v>
      </c>
      <c r="C36" s="15">
        <v>18903.91</v>
      </c>
      <c r="D36" s="15"/>
      <c r="E36" s="15">
        <f>SUM(C36:D36)</f>
        <v>18903.91</v>
      </c>
      <c r="F36" s="15"/>
      <c r="G36" s="15">
        <f t="shared" si="28"/>
        <v>18903.91</v>
      </c>
      <c r="H36" s="15"/>
      <c r="I36" s="15">
        <f t="shared" si="29"/>
        <v>18903.91</v>
      </c>
      <c r="J36" s="15"/>
      <c r="K36" s="15">
        <f t="shared" si="30"/>
        <v>18903.91</v>
      </c>
      <c r="L36" s="15">
        <v>-11803.91</v>
      </c>
      <c r="M36" s="15">
        <f t="shared" si="31"/>
        <v>7100</v>
      </c>
      <c r="N36" s="15"/>
      <c r="O36" s="15">
        <f>SUM(M36:N36)</f>
        <v>7100</v>
      </c>
    </row>
    <row r="37" spans="1:15" ht="33.6" x14ac:dyDescent="0.35">
      <c r="A37" s="12" t="s">
        <v>22</v>
      </c>
      <c r="B37" s="13" t="s">
        <v>23</v>
      </c>
      <c r="C37" s="14">
        <f>C38</f>
        <v>8794.23</v>
      </c>
      <c r="D37" s="14">
        <f t="shared" ref="D37:O37" si="32">D38</f>
        <v>0</v>
      </c>
      <c r="E37" s="14">
        <f t="shared" si="32"/>
        <v>8794.23</v>
      </c>
      <c r="F37" s="14">
        <f t="shared" si="32"/>
        <v>11764.79</v>
      </c>
      <c r="G37" s="14">
        <f t="shared" si="32"/>
        <v>20559.02</v>
      </c>
      <c r="H37" s="14">
        <f t="shared" si="32"/>
        <v>0</v>
      </c>
      <c r="I37" s="14">
        <f t="shared" si="32"/>
        <v>20559.02</v>
      </c>
      <c r="J37" s="14">
        <f t="shared" si="32"/>
        <v>0</v>
      </c>
      <c r="K37" s="14">
        <f t="shared" si="32"/>
        <v>20559.02</v>
      </c>
      <c r="L37" s="14">
        <f t="shared" si="32"/>
        <v>9131.9699999999993</v>
      </c>
      <c r="M37" s="14">
        <f t="shared" si="32"/>
        <v>29690.989999999998</v>
      </c>
      <c r="N37" s="14">
        <f t="shared" si="32"/>
        <v>0</v>
      </c>
      <c r="O37" s="14">
        <f t="shared" si="32"/>
        <v>29690.989999999998</v>
      </c>
    </row>
    <row r="38" spans="1:15" ht="33.6" x14ac:dyDescent="0.35">
      <c r="A38" s="8" t="s">
        <v>55</v>
      </c>
      <c r="B38" s="9" t="s">
        <v>24</v>
      </c>
      <c r="C38" s="15">
        <v>8794.23</v>
      </c>
      <c r="D38" s="15"/>
      <c r="E38" s="15">
        <f>SUM(C38:D38)</f>
        <v>8794.23</v>
      </c>
      <c r="F38" s="15">
        <v>11764.79</v>
      </c>
      <c r="G38" s="15">
        <f>SUM(E38:F38)</f>
        <v>20559.02</v>
      </c>
      <c r="H38" s="15"/>
      <c r="I38" s="15">
        <f>SUM(G38:H38)</f>
        <v>20559.02</v>
      </c>
      <c r="J38" s="15"/>
      <c r="K38" s="15">
        <f>SUM(I38:J38)</f>
        <v>20559.02</v>
      </c>
      <c r="L38" s="15">
        <v>9131.9699999999993</v>
      </c>
      <c r="M38" s="15">
        <f>SUM(K38:L38)</f>
        <v>29690.989999999998</v>
      </c>
      <c r="N38" s="15"/>
      <c r="O38" s="15">
        <f>SUM(M38:N38)</f>
        <v>29690.989999999998</v>
      </c>
    </row>
    <row r="39" spans="1:15" ht="50.4" x14ac:dyDescent="0.35">
      <c r="A39" s="12" t="s">
        <v>25</v>
      </c>
      <c r="B39" s="13" t="s">
        <v>26</v>
      </c>
      <c r="C39" s="14">
        <f>SUM(C40:C41)</f>
        <v>3248.9700000000003</v>
      </c>
      <c r="D39" s="14">
        <f t="shared" ref="D39:O39" si="33">SUM(D40:D41)</f>
        <v>0</v>
      </c>
      <c r="E39" s="14">
        <f t="shared" si="33"/>
        <v>3248.9700000000003</v>
      </c>
      <c r="F39" s="14">
        <f t="shared" si="33"/>
        <v>6430.9</v>
      </c>
      <c r="G39" s="14">
        <f t="shared" si="33"/>
        <v>9679.869999999999</v>
      </c>
      <c r="H39" s="14">
        <f t="shared" si="33"/>
        <v>0</v>
      </c>
      <c r="I39" s="14">
        <f t="shared" si="33"/>
        <v>9679.869999999999</v>
      </c>
      <c r="J39" s="14">
        <f t="shared" si="33"/>
        <v>0</v>
      </c>
      <c r="K39" s="14">
        <f t="shared" si="33"/>
        <v>9679.869999999999</v>
      </c>
      <c r="L39" s="14">
        <f t="shared" si="33"/>
        <v>9945</v>
      </c>
      <c r="M39" s="14">
        <f t="shared" si="33"/>
        <v>19624.870000000003</v>
      </c>
      <c r="N39" s="14">
        <f t="shared" si="33"/>
        <v>0</v>
      </c>
      <c r="O39" s="14">
        <f t="shared" si="33"/>
        <v>19624.870000000003</v>
      </c>
    </row>
    <row r="40" spans="1:15" ht="33.6" x14ac:dyDescent="0.35">
      <c r="A40" s="8" t="s">
        <v>72</v>
      </c>
      <c r="B40" s="9" t="s">
        <v>73</v>
      </c>
      <c r="C40" s="15">
        <v>1810.72</v>
      </c>
      <c r="D40" s="15"/>
      <c r="E40" s="15">
        <f t="shared" ref="E40:E41" si="34">SUM(C40:D40)</f>
        <v>1810.72</v>
      </c>
      <c r="F40" s="15"/>
      <c r="G40" s="15">
        <f t="shared" ref="G40:G41" si="35">SUM(E40:F40)</f>
        <v>1810.72</v>
      </c>
      <c r="H40" s="15"/>
      <c r="I40" s="15">
        <f t="shared" ref="I40:I41" si="36">SUM(G40:H40)</f>
        <v>1810.72</v>
      </c>
      <c r="J40" s="15"/>
      <c r="K40" s="15">
        <f t="shared" ref="K40:K41" si="37">SUM(I40:J40)</f>
        <v>1810.72</v>
      </c>
      <c r="L40" s="15">
        <v>538.46</v>
      </c>
      <c r="M40" s="15">
        <f t="shared" ref="M40:M41" si="38">SUM(K40:L40)</f>
        <v>2349.1800000000003</v>
      </c>
      <c r="N40" s="15"/>
      <c r="O40" s="15">
        <f>SUM(M40:N40)</f>
        <v>2349.1800000000003</v>
      </c>
    </row>
    <row r="41" spans="1:15" ht="33.6" x14ac:dyDescent="0.35">
      <c r="A41" s="8" t="s">
        <v>74</v>
      </c>
      <c r="B41" s="9" t="s">
        <v>75</v>
      </c>
      <c r="C41" s="15">
        <v>1438.25</v>
      </c>
      <c r="D41" s="15"/>
      <c r="E41" s="15">
        <f t="shared" si="34"/>
        <v>1438.25</v>
      </c>
      <c r="F41" s="15">
        <v>6430.9</v>
      </c>
      <c r="G41" s="15">
        <f t="shared" si="35"/>
        <v>7869.15</v>
      </c>
      <c r="H41" s="15"/>
      <c r="I41" s="15">
        <f t="shared" si="36"/>
        <v>7869.15</v>
      </c>
      <c r="J41" s="22"/>
      <c r="K41" s="15">
        <f t="shared" si="37"/>
        <v>7869.15</v>
      </c>
      <c r="L41" s="22">
        <v>9406.5400000000009</v>
      </c>
      <c r="M41" s="15">
        <f t="shared" si="38"/>
        <v>17275.690000000002</v>
      </c>
      <c r="N41" s="15"/>
      <c r="O41" s="15">
        <f>SUM(M41:N41)</f>
        <v>17275.690000000002</v>
      </c>
    </row>
    <row r="42" spans="1:15" ht="33.6" x14ac:dyDescent="0.35">
      <c r="A42" s="12" t="s">
        <v>27</v>
      </c>
      <c r="B42" s="13" t="s">
        <v>28</v>
      </c>
      <c r="C42" s="14">
        <f>SUM(C43:C45)</f>
        <v>31676.52</v>
      </c>
      <c r="D42" s="14">
        <f t="shared" ref="D42:O42" si="39">SUM(D43:D45)</f>
        <v>0</v>
      </c>
      <c r="E42" s="14">
        <f t="shared" si="39"/>
        <v>31676.52</v>
      </c>
      <c r="F42" s="14">
        <f t="shared" si="39"/>
        <v>2164.1800000000003</v>
      </c>
      <c r="G42" s="14">
        <f t="shared" si="39"/>
        <v>33840.699999999997</v>
      </c>
      <c r="H42" s="14">
        <f t="shared" si="39"/>
        <v>0</v>
      </c>
      <c r="I42" s="14">
        <f t="shared" si="39"/>
        <v>33840.699999999997</v>
      </c>
      <c r="J42" s="14">
        <f t="shared" si="39"/>
        <v>0</v>
      </c>
      <c r="K42" s="14">
        <f t="shared" si="39"/>
        <v>33840.699999999997</v>
      </c>
      <c r="L42" s="14">
        <f t="shared" si="39"/>
        <v>30403.07</v>
      </c>
      <c r="M42" s="14">
        <f t="shared" si="39"/>
        <v>64243.76999999999</v>
      </c>
      <c r="N42" s="14">
        <f t="shared" si="39"/>
        <v>0</v>
      </c>
      <c r="O42" s="14">
        <f t="shared" si="39"/>
        <v>64243.76999999999</v>
      </c>
    </row>
    <row r="43" spans="1:15" ht="25.2" customHeight="1" x14ac:dyDescent="0.35">
      <c r="A43" s="8" t="s">
        <v>77</v>
      </c>
      <c r="B43" s="9" t="s">
        <v>76</v>
      </c>
      <c r="C43" s="15">
        <v>161.49</v>
      </c>
      <c r="D43" s="15"/>
      <c r="E43" s="15">
        <f t="shared" ref="E43:E45" si="40">SUM(C43:D43)</f>
        <v>161.49</v>
      </c>
      <c r="F43" s="15">
        <v>420</v>
      </c>
      <c r="G43" s="15">
        <f t="shared" ref="G43:G45" si="41">SUM(E43:F43)</f>
        <v>581.49</v>
      </c>
      <c r="H43" s="15"/>
      <c r="I43" s="15">
        <f t="shared" ref="I43:I45" si="42">SUM(G43:H43)</f>
        <v>581.49</v>
      </c>
      <c r="J43" s="15"/>
      <c r="K43" s="15">
        <f t="shared" ref="K43:K44" si="43">SUM(I43:J43)</f>
        <v>581.49</v>
      </c>
      <c r="L43" s="15">
        <v>4653.24</v>
      </c>
      <c r="M43" s="15">
        <f t="shared" ref="M43:M45" si="44">SUM(K43:L43)</f>
        <v>5234.7299999999996</v>
      </c>
      <c r="N43" s="15"/>
      <c r="O43" s="15">
        <f>SUM(M43:N43)</f>
        <v>5234.7299999999996</v>
      </c>
    </row>
    <row r="44" spans="1:15" ht="139.94999999999999" customHeight="1" x14ac:dyDescent="0.35">
      <c r="A44" s="8" t="s">
        <v>79</v>
      </c>
      <c r="B44" s="9" t="s">
        <v>78</v>
      </c>
      <c r="C44" s="15">
        <v>21515.03</v>
      </c>
      <c r="D44" s="15"/>
      <c r="E44" s="15">
        <f t="shared" si="40"/>
        <v>21515.03</v>
      </c>
      <c r="F44" s="15">
        <f>576.99+200.12</f>
        <v>777.11</v>
      </c>
      <c r="G44" s="15">
        <f t="shared" si="41"/>
        <v>22292.14</v>
      </c>
      <c r="H44" s="15"/>
      <c r="I44" s="15">
        <f t="shared" si="42"/>
        <v>22292.14</v>
      </c>
      <c r="J44" s="15"/>
      <c r="K44" s="15">
        <f t="shared" si="43"/>
        <v>22292.14</v>
      </c>
      <c r="L44" s="15">
        <v>6335.53</v>
      </c>
      <c r="M44" s="15">
        <f t="shared" si="44"/>
        <v>28627.67</v>
      </c>
      <c r="N44" s="15"/>
      <c r="O44" s="15">
        <f>SUM(M44:N44)</f>
        <v>28627.67</v>
      </c>
    </row>
    <row r="45" spans="1:15" ht="51.6" customHeight="1" x14ac:dyDescent="0.35">
      <c r="A45" s="8" t="s">
        <v>80</v>
      </c>
      <c r="B45" s="9" t="s">
        <v>81</v>
      </c>
      <c r="C45" s="15">
        <v>10000</v>
      </c>
      <c r="D45" s="15"/>
      <c r="E45" s="15">
        <f t="shared" si="40"/>
        <v>10000</v>
      </c>
      <c r="F45" s="15">
        <v>967.07</v>
      </c>
      <c r="G45" s="15">
        <f t="shared" si="41"/>
        <v>10967.07</v>
      </c>
      <c r="H45" s="15"/>
      <c r="I45" s="15">
        <f t="shared" si="42"/>
        <v>10967.07</v>
      </c>
      <c r="J45" s="15"/>
      <c r="K45" s="15">
        <f>SUM(I45:J45)</f>
        <v>10967.07</v>
      </c>
      <c r="L45" s="15">
        <v>19414.3</v>
      </c>
      <c r="M45" s="15">
        <f t="shared" si="44"/>
        <v>30381.37</v>
      </c>
      <c r="N45" s="15"/>
      <c r="O45" s="15">
        <f>SUM(M45:N45)</f>
        <v>30381.37</v>
      </c>
    </row>
    <row r="46" spans="1:15" ht="33.6" x14ac:dyDescent="0.35">
      <c r="A46" s="23" t="s">
        <v>29</v>
      </c>
      <c r="B46" s="24" t="s">
        <v>30</v>
      </c>
      <c r="C46" s="14">
        <f t="shared" ref="C46:O46" si="45">SUM(C47:C51)</f>
        <v>6504.79</v>
      </c>
      <c r="D46" s="25">
        <f t="shared" si="45"/>
        <v>117225.39</v>
      </c>
      <c r="E46" s="14">
        <f t="shared" si="45"/>
        <v>123730.18</v>
      </c>
      <c r="F46" s="14">
        <f t="shared" si="45"/>
        <v>8721.34</v>
      </c>
      <c r="G46" s="14">
        <f t="shared" si="45"/>
        <v>132451.52000000002</v>
      </c>
      <c r="H46" s="14">
        <f t="shared" si="45"/>
        <v>740.74</v>
      </c>
      <c r="I46" s="14">
        <f t="shared" si="45"/>
        <v>133192.26</v>
      </c>
      <c r="J46" s="14">
        <f t="shared" si="45"/>
        <v>0</v>
      </c>
      <c r="K46" s="14">
        <f t="shared" si="45"/>
        <v>133192.26</v>
      </c>
      <c r="L46" s="14">
        <f t="shared" si="45"/>
        <v>18686.57</v>
      </c>
      <c r="M46" s="14">
        <f t="shared" si="45"/>
        <v>151878.82999999999</v>
      </c>
      <c r="N46" s="14">
        <f t="shared" si="45"/>
        <v>0</v>
      </c>
      <c r="O46" s="14">
        <f t="shared" si="45"/>
        <v>151878.82999999999</v>
      </c>
    </row>
    <row r="47" spans="1:15" ht="72" x14ac:dyDescent="0.35">
      <c r="A47" s="10" t="s">
        <v>115</v>
      </c>
      <c r="B47" s="11" t="s">
        <v>116</v>
      </c>
      <c r="C47" s="21">
        <v>1136</v>
      </c>
      <c r="D47" s="21"/>
      <c r="E47" s="21">
        <f t="shared" ref="E47:E51" si="46">SUM(C47:D47)</f>
        <v>1136</v>
      </c>
      <c r="F47" s="21">
        <v>889</v>
      </c>
      <c r="G47" s="21">
        <f t="shared" ref="G47:G51" si="47">SUM(E47:F47)</f>
        <v>2025</v>
      </c>
      <c r="H47" s="21"/>
      <c r="I47" s="21">
        <f t="shared" ref="I47:I51" si="48">SUM(G47:H47)</f>
        <v>2025</v>
      </c>
      <c r="J47" s="21"/>
      <c r="K47" s="21">
        <f t="shared" ref="K47:K54" si="49">SUM(I47:J47)</f>
        <v>2025</v>
      </c>
      <c r="L47" s="21">
        <v>-916.88</v>
      </c>
      <c r="M47" s="21">
        <f t="shared" ref="M47:M51" si="50">SUM(K47:L47)</f>
        <v>1108.1199999999999</v>
      </c>
      <c r="N47" s="21"/>
      <c r="O47" s="21">
        <f>SUM(M47:N47)</f>
        <v>1108.1199999999999</v>
      </c>
    </row>
    <row r="48" spans="1:15" ht="77.400000000000006" customHeight="1" x14ac:dyDescent="0.35">
      <c r="A48" s="10" t="s">
        <v>117</v>
      </c>
      <c r="B48" s="11" t="s">
        <v>118</v>
      </c>
      <c r="C48" s="21">
        <v>19</v>
      </c>
      <c r="D48" s="21"/>
      <c r="E48" s="21">
        <f t="shared" si="46"/>
        <v>19</v>
      </c>
      <c r="F48" s="21"/>
      <c r="G48" s="21">
        <f t="shared" si="47"/>
        <v>19</v>
      </c>
      <c r="H48" s="21"/>
      <c r="I48" s="21">
        <f t="shared" si="48"/>
        <v>19</v>
      </c>
      <c r="J48" s="21"/>
      <c r="K48" s="21">
        <f t="shared" si="49"/>
        <v>19</v>
      </c>
      <c r="L48" s="21">
        <v>-19</v>
      </c>
      <c r="M48" s="21">
        <f t="shared" si="50"/>
        <v>0</v>
      </c>
      <c r="N48" s="21"/>
      <c r="O48" s="21">
        <f>SUM(M48:N48)</f>
        <v>0</v>
      </c>
    </row>
    <row r="49" spans="1:15" ht="216" x14ac:dyDescent="0.35">
      <c r="A49" s="10" t="s">
        <v>119</v>
      </c>
      <c r="B49" s="11" t="s">
        <v>120</v>
      </c>
      <c r="C49" s="21">
        <v>1222.92</v>
      </c>
      <c r="D49" s="21">
        <v>117225.39</v>
      </c>
      <c r="E49" s="21">
        <f t="shared" si="46"/>
        <v>118448.31</v>
      </c>
      <c r="F49" s="21"/>
      <c r="G49" s="21">
        <f t="shared" si="47"/>
        <v>118448.31</v>
      </c>
      <c r="H49" s="21">
        <v>740.74</v>
      </c>
      <c r="I49" s="21">
        <f t="shared" si="48"/>
        <v>119189.05</v>
      </c>
      <c r="J49" s="21"/>
      <c r="K49" s="21">
        <f t="shared" si="49"/>
        <v>119189.05</v>
      </c>
      <c r="L49" s="21">
        <v>17444.09</v>
      </c>
      <c r="M49" s="21">
        <f t="shared" si="50"/>
        <v>136633.14000000001</v>
      </c>
      <c r="N49" s="21"/>
      <c r="O49" s="21">
        <f>SUM(M49:N49)</f>
        <v>136633.14000000001</v>
      </c>
    </row>
    <row r="50" spans="1:15" ht="36.6" customHeight="1" x14ac:dyDescent="0.35">
      <c r="A50" s="10" t="s">
        <v>121</v>
      </c>
      <c r="B50" s="11" t="s">
        <v>122</v>
      </c>
      <c r="C50" s="21">
        <v>126.87</v>
      </c>
      <c r="D50" s="21"/>
      <c r="E50" s="21">
        <f t="shared" si="46"/>
        <v>126.87</v>
      </c>
      <c r="F50" s="21">
        <v>7832.34</v>
      </c>
      <c r="G50" s="21">
        <f t="shared" si="47"/>
        <v>7959.21</v>
      </c>
      <c r="H50" s="21"/>
      <c r="I50" s="21">
        <f t="shared" si="48"/>
        <v>7959.21</v>
      </c>
      <c r="J50" s="21"/>
      <c r="K50" s="21">
        <f t="shared" si="49"/>
        <v>7959.21</v>
      </c>
      <c r="L50" s="21">
        <v>1369.12</v>
      </c>
      <c r="M50" s="21">
        <f t="shared" si="50"/>
        <v>9328.33</v>
      </c>
      <c r="N50" s="21"/>
      <c r="O50" s="21">
        <f>SUM(M50:N50)</f>
        <v>9328.33</v>
      </c>
    </row>
    <row r="51" spans="1:15" ht="36" x14ac:dyDescent="0.35">
      <c r="A51" s="10" t="s">
        <v>123</v>
      </c>
      <c r="B51" s="11" t="s">
        <v>124</v>
      </c>
      <c r="C51" s="21">
        <v>4000</v>
      </c>
      <c r="D51" s="21"/>
      <c r="E51" s="21">
        <f t="shared" si="46"/>
        <v>4000</v>
      </c>
      <c r="F51" s="21"/>
      <c r="G51" s="21">
        <f t="shared" si="47"/>
        <v>4000</v>
      </c>
      <c r="H51" s="21"/>
      <c r="I51" s="21">
        <f t="shared" si="48"/>
        <v>4000</v>
      </c>
      <c r="J51" s="21"/>
      <c r="K51" s="21">
        <f t="shared" si="49"/>
        <v>4000</v>
      </c>
      <c r="L51" s="21">
        <v>809.24</v>
      </c>
      <c r="M51" s="21">
        <f t="shared" si="50"/>
        <v>4809.24</v>
      </c>
      <c r="N51" s="21"/>
      <c r="O51" s="21">
        <f>SUM(M51:N51)</f>
        <v>4809.24</v>
      </c>
    </row>
    <row r="52" spans="1:15" x14ac:dyDescent="0.35">
      <c r="A52" s="23" t="s">
        <v>31</v>
      </c>
      <c r="B52" s="24" t="s">
        <v>32</v>
      </c>
      <c r="C52" s="14">
        <f>SUM(C53:C54)</f>
        <v>46183.05</v>
      </c>
      <c r="D52" s="14">
        <f t="shared" ref="D52:O52" si="51">SUM(D53:D54)</f>
        <v>81317</v>
      </c>
      <c r="E52" s="14">
        <f t="shared" si="51"/>
        <v>127500.05</v>
      </c>
      <c r="F52" s="14">
        <f t="shared" si="51"/>
        <v>0</v>
      </c>
      <c r="G52" s="14">
        <f t="shared" si="51"/>
        <v>127500.05</v>
      </c>
      <c r="H52" s="14">
        <f t="shared" si="51"/>
        <v>36000</v>
      </c>
      <c r="I52" s="14">
        <f t="shared" si="51"/>
        <v>163500.04999999999</v>
      </c>
      <c r="J52" s="14">
        <f t="shared" si="51"/>
        <v>18290</v>
      </c>
      <c r="K52" s="14">
        <f t="shared" si="51"/>
        <v>181790.05</v>
      </c>
      <c r="L52" s="14">
        <f t="shared" si="51"/>
        <v>-13837.46</v>
      </c>
      <c r="M52" s="14">
        <f t="shared" si="51"/>
        <v>167952.59</v>
      </c>
      <c r="N52" s="14">
        <f t="shared" si="51"/>
        <v>0</v>
      </c>
      <c r="O52" s="14">
        <f t="shared" si="51"/>
        <v>167952.59</v>
      </c>
    </row>
    <row r="53" spans="1:15" x14ac:dyDescent="0.35">
      <c r="A53" s="26" t="s">
        <v>82</v>
      </c>
      <c r="B53" s="27" t="s">
        <v>84</v>
      </c>
      <c r="C53" s="15">
        <v>0</v>
      </c>
      <c r="D53" s="15"/>
      <c r="E53" s="15">
        <f t="shared" ref="E53:E54" si="52">SUM(C53:D53)</f>
        <v>0</v>
      </c>
      <c r="F53" s="15"/>
      <c r="G53" s="15">
        <f t="shared" ref="G53:G54" si="53">SUM(E53:F53)</f>
        <v>0</v>
      </c>
      <c r="H53" s="15"/>
      <c r="I53" s="15">
        <f t="shared" ref="I53:I54" si="54">SUM(G53:H53)</f>
        <v>0</v>
      </c>
      <c r="J53" s="15"/>
      <c r="K53" s="15">
        <f t="shared" si="49"/>
        <v>0</v>
      </c>
      <c r="L53" s="15"/>
      <c r="M53" s="15">
        <f t="shared" ref="M53:M54" si="55">SUM(K53:L53)</f>
        <v>0</v>
      </c>
      <c r="N53" s="15"/>
      <c r="O53" s="15">
        <f>SUM(M53:N53)</f>
        <v>0</v>
      </c>
    </row>
    <row r="54" spans="1:15" x14ac:dyDescent="0.35">
      <c r="A54" s="28" t="s">
        <v>83</v>
      </c>
      <c r="B54" s="27" t="s">
        <v>85</v>
      </c>
      <c r="C54" s="15">
        <v>46183.05</v>
      </c>
      <c r="D54" s="15">
        <v>81317</v>
      </c>
      <c r="E54" s="15">
        <f t="shared" si="52"/>
        <v>127500.05</v>
      </c>
      <c r="F54" s="15"/>
      <c r="G54" s="15">
        <f t="shared" si="53"/>
        <v>127500.05</v>
      </c>
      <c r="H54" s="15">
        <v>36000</v>
      </c>
      <c r="I54" s="15">
        <f t="shared" si="54"/>
        <v>163500.04999999999</v>
      </c>
      <c r="J54" s="15">
        <v>18290</v>
      </c>
      <c r="K54" s="15">
        <f t="shared" si="49"/>
        <v>181790.05</v>
      </c>
      <c r="L54" s="15">
        <v>-13837.46</v>
      </c>
      <c r="M54" s="15">
        <f t="shared" si="55"/>
        <v>167952.59</v>
      </c>
      <c r="N54" s="15"/>
      <c r="O54" s="15">
        <f>SUM(M54:N54)</f>
        <v>167952.59</v>
      </c>
    </row>
    <row r="55" spans="1:15" x14ac:dyDescent="0.35">
      <c r="A55" s="23" t="s">
        <v>33</v>
      </c>
      <c r="B55" s="24" t="s">
        <v>34</v>
      </c>
      <c r="C55" s="29">
        <f>C56+C61+C63+C65</f>
        <v>10857749.9</v>
      </c>
      <c r="D55" s="29">
        <f t="shared" ref="D55:O55" si="56">D56+D61+D63+D65</f>
        <v>-72030.260000000009</v>
      </c>
      <c r="E55" s="29">
        <f t="shared" si="56"/>
        <v>10785719.640000001</v>
      </c>
      <c r="F55" s="29">
        <f t="shared" si="56"/>
        <v>1158347.1399999999</v>
      </c>
      <c r="G55" s="29">
        <f t="shared" si="56"/>
        <v>11944066.779999997</v>
      </c>
      <c r="H55" s="29">
        <f t="shared" si="56"/>
        <v>-132.30000000000018</v>
      </c>
      <c r="I55" s="29">
        <f t="shared" si="56"/>
        <v>11943934.479999999</v>
      </c>
      <c r="J55" s="29">
        <f t="shared" si="56"/>
        <v>157636.4</v>
      </c>
      <c r="K55" s="29">
        <f t="shared" si="56"/>
        <v>12101570.879999999</v>
      </c>
      <c r="L55" s="29">
        <f t="shared" si="56"/>
        <v>7811.03</v>
      </c>
      <c r="M55" s="29">
        <f t="shared" si="56"/>
        <v>12109381.91</v>
      </c>
      <c r="N55" s="29">
        <f t="shared" si="56"/>
        <v>240194.21000000002</v>
      </c>
      <c r="O55" s="29">
        <f t="shared" si="56"/>
        <v>12349576.120000001</v>
      </c>
    </row>
    <row r="56" spans="1:15" ht="50.4" x14ac:dyDescent="0.35">
      <c r="A56" s="30" t="s">
        <v>35</v>
      </c>
      <c r="B56" s="31" t="s">
        <v>36</v>
      </c>
      <c r="C56" s="14">
        <f>SUM(C57:C60)</f>
        <v>10857749.9</v>
      </c>
      <c r="D56" s="14">
        <f t="shared" ref="D56:O56" si="57">SUM(D57:D60)</f>
        <v>-125907.01000000001</v>
      </c>
      <c r="E56" s="14">
        <f t="shared" si="57"/>
        <v>10731842.890000001</v>
      </c>
      <c r="F56" s="14">
        <f t="shared" si="57"/>
        <v>1149645.93</v>
      </c>
      <c r="G56" s="14">
        <f t="shared" si="57"/>
        <v>11881488.819999998</v>
      </c>
      <c r="H56" s="14">
        <f t="shared" si="57"/>
        <v>-132.30000000000018</v>
      </c>
      <c r="I56" s="14">
        <f t="shared" si="57"/>
        <v>11881356.52</v>
      </c>
      <c r="J56" s="14">
        <f t="shared" si="57"/>
        <v>157636.4</v>
      </c>
      <c r="K56" s="14">
        <f t="shared" si="57"/>
        <v>12038992.92</v>
      </c>
      <c r="L56" s="14">
        <f t="shared" si="57"/>
        <v>6603</v>
      </c>
      <c r="M56" s="14">
        <f t="shared" si="57"/>
        <v>12045595.92</v>
      </c>
      <c r="N56" s="14">
        <f t="shared" si="57"/>
        <v>-40488.19</v>
      </c>
      <c r="O56" s="14">
        <f t="shared" si="57"/>
        <v>12005107.73</v>
      </c>
    </row>
    <row r="57" spans="1:15" ht="33.6" x14ac:dyDescent="0.35">
      <c r="A57" s="26" t="s">
        <v>105</v>
      </c>
      <c r="B57" s="27" t="s">
        <v>37</v>
      </c>
      <c r="C57" s="15">
        <v>46258.1</v>
      </c>
      <c r="D57" s="15">
        <v>0</v>
      </c>
      <c r="E57" s="15">
        <f t="shared" ref="E57:E60" si="58">SUM(C57:D57)</f>
        <v>46258.1</v>
      </c>
      <c r="F57" s="15"/>
      <c r="G57" s="15">
        <f t="shared" ref="G57:G60" si="59">SUM(E57:F57)</f>
        <v>46258.1</v>
      </c>
      <c r="H57" s="15">
        <v>6039</v>
      </c>
      <c r="I57" s="15">
        <f t="shared" ref="I57:I60" si="60">SUM(G57:H57)</f>
        <v>52297.1</v>
      </c>
      <c r="J57" s="15">
        <v>157636.4</v>
      </c>
      <c r="K57" s="15">
        <f t="shared" ref="K57:K60" si="61">SUM(I57:J57)</f>
        <v>209933.5</v>
      </c>
      <c r="L57" s="15">
        <v>83464.3</v>
      </c>
      <c r="M57" s="15">
        <f t="shared" ref="M57:M60" si="62">SUM(K57:L57)</f>
        <v>293397.8</v>
      </c>
      <c r="N57" s="15">
        <v>151678.1</v>
      </c>
      <c r="O57" s="15">
        <f>SUM(M57:N57)</f>
        <v>445075.9</v>
      </c>
    </row>
    <row r="58" spans="1:15" ht="50.4" x14ac:dyDescent="0.35">
      <c r="A58" s="26" t="s">
        <v>106</v>
      </c>
      <c r="B58" s="27" t="s">
        <v>38</v>
      </c>
      <c r="C58" s="15">
        <v>1630295.4</v>
      </c>
      <c r="D58" s="15">
        <v>-130055.69</v>
      </c>
      <c r="E58" s="15">
        <f t="shared" si="58"/>
        <v>1500239.71</v>
      </c>
      <c r="F58" s="15">
        <v>881046.96</v>
      </c>
      <c r="G58" s="15">
        <f t="shared" si="59"/>
        <v>2381286.67</v>
      </c>
      <c r="H58" s="15">
        <v>-6171.3</v>
      </c>
      <c r="I58" s="15">
        <f t="shared" si="60"/>
        <v>2375115.37</v>
      </c>
      <c r="J58" s="15">
        <v>0</v>
      </c>
      <c r="K58" s="15">
        <f t="shared" si="61"/>
        <v>2375115.37</v>
      </c>
      <c r="L58" s="15">
        <v>-76861.3</v>
      </c>
      <c r="M58" s="15">
        <f t="shared" si="62"/>
        <v>2298254.0700000003</v>
      </c>
      <c r="N58" s="15">
        <v>-92467.33</v>
      </c>
      <c r="O58" s="15">
        <f>SUM(M58:N58)</f>
        <v>2205786.7400000002</v>
      </c>
    </row>
    <row r="59" spans="1:15" ht="33.6" x14ac:dyDescent="0.35">
      <c r="A59" s="26" t="s">
        <v>107</v>
      </c>
      <c r="B59" s="27" t="s">
        <v>39</v>
      </c>
      <c r="C59" s="15">
        <v>8676202.5999999996</v>
      </c>
      <c r="D59" s="15">
        <v>0</v>
      </c>
      <c r="E59" s="15">
        <f t="shared" si="58"/>
        <v>8676202.5999999996</v>
      </c>
      <c r="F59" s="15">
        <v>192306.76</v>
      </c>
      <c r="G59" s="15">
        <f t="shared" si="59"/>
        <v>8868509.3599999994</v>
      </c>
      <c r="H59" s="15"/>
      <c r="I59" s="15">
        <f t="shared" si="60"/>
        <v>8868509.3599999994</v>
      </c>
      <c r="J59" s="15">
        <v>0</v>
      </c>
      <c r="K59" s="15">
        <f t="shared" si="61"/>
        <v>8868509.3599999994</v>
      </c>
      <c r="L59" s="15">
        <v>0</v>
      </c>
      <c r="M59" s="15">
        <f t="shared" si="62"/>
        <v>8868509.3599999994</v>
      </c>
      <c r="N59" s="15">
        <v>-236608.76</v>
      </c>
      <c r="O59" s="15">
        <f>SUM(M59:N59)</f>
        <v>8631900.5999999996</v>
      </c>
    </row>
    <row r="60" spans="1:15" x14ac:dyDescent="0.35">
      <c r="A60" s="26" t="s">
        <v>108</v>
      </c>
      <c r="B60" s="27" t="s">
        <v>40</v>
      </c>
      <c r="C60" s="15">
        <v>504993.8</v>
      </c>
      <c r="D60" s="15">
        <v>4148.68</v>
      </c>
      <c r="E60" s="15">
        <f t="shared" si="58"/>
        <v>509142.48</v>
      </c>
      <c r="F60" s="15">
        <v>76292.210000000006</v>
      </c>
      <c r="G60" s="15">
        <f t="shared" si="59"/>
        <v>585434.68999999994</v>
      </c>
      <c r="H60" s="15"/>
      <c r="I60" s="15">
        <f t="shared" si="60"/>
        <v>585434.68999999994</v>
      </c>
      <c r="J60" s="15">
        <v>0</v>
      </c>
      <c r="K60" s="15">
        <f t="shared" si="61"/>
        <v>585434.68999999994</v>
      </c>
      <c r="L60" s="15">
        <v>0</v>
      </c>
      <c r="M60" s="15">
        <f t="shared" si="62"/>
        <v>585434.68999999994</v>
      </c>
      <c r="N60" s="15">
        <v>136909.79999999999</v>
      </c>
      <c r="O60" s="15">
        <f>SUM(M60:N60)</f>
        <v>722344.49</v>
      </c>
    </row>
    <row r="61" spans="1:15" x14ac:dyDescent="0.35">
      <c r="A61" s="23" t="s">
        <v>41</v>
      </c>
      <c r="B61" s="24" t="s">
        <v>42</v>
      </c>
      <c r="C61" s="14">
        <f>C62</f>
        <v>0</v>
      </c>
      <c r="D61" s="14">
        <f t="shared" ref="D61:O61" si="63">D62</f>
        <v>56796.69</v>
      </c>
      <c r="E61" s="14">
        <f t="shared" si="63"/>
        <v>56796.69</v>
      </c>
      <c r="F61" s="14">
        <f t="shared" si="63"/>
        <v>6004.26</v>
      </c>
      <c r="G61" s="14">
        <f t="shared" si="63"/>
        <v>62800.950000000004</v>
      </c>
      <c r="H61" s="14">
        <f t="shared" si="63"/>
        <v>0</v>
      </c>
      <c r="I61" s="14">
        <f t="shared" si="63"/>
        <v>62800.950000000004</v>
      </c>
      <c r="J61" s="14">
        <f t="shared" si="63"/>
        <v>0</v>
      </c>
      <c r="K61" s="14">
        <f t="shared" si="63"/>
        <v>62800.950000000004</v>
      </c>
      <c r="L61" s="14">
        <f t="shared" si="63"/>
        <v>0</v>
      </c>
      <c r="M61" s="14">
        <f t="shared" si="63"/>
        <v>62800.950000000004</v>
      </c>
      <c r="N61" s="14">
        <f t="shared" si="63"/>
        <v>280682.40000000002</v>
      </c>
      <c r="O61" s="14">
        <f t="shared" si="63"/>
        <v>343483.35000000003</v>
      </c>
    </row>
    <row r="62" spans="1:15" x14ac:dyDescent="0.35">
      <c r="A62" s="28" t="s">
        <v>86</v>
      </c>
      <c r="B62" s="27" t="s">
        <v>42</v>
      </c>
      <c r="C62" s="15">
        <v>0</v>
      </c>
      <c r="D62" s="15">
        <v>56796.69</v>
      </c>
      <c r="E62" s="15">
        <f>SUM(C62:D62)</f>
        <v>56796.69</v>
      </c>
      <c r="F62" s="15">
        <v>6004.26</v>
      </c>
      <c r="G62" s="15">
        <f>SUM(E62:F62)</f>
        <v>62800.950000000004</v>
      </c>
      <c r="H62" s="15"/>
      <c r="I62" s="15">
        <f>SUM(G62:H62)</f>
        <v>62800.950000000004</v>
      </c>
      <c r="J62" s="15">
        <v>0</v>
      </c>
      <c r="K62" s="15">
        <f t="shared" ref="K62" si="64">SUM(I62:J62)</f>
        <v>62800.950000000004</v>
      </c>
      <c r="L62" s="15">
        <v>0</v>
      </c>
      <c r="M62" s="15">
        <f>SUM(K62:L62)</f>
        <v>62800.950000000004</v>
      </c>
      <c r="N62" s="15">
        <v>280682.40000000002</v>
      </c>
      <c r="O62" s="15">
        <f>SUM(M62:N62)</f>
        <v>343483.35000000003</v>
      </c>
    </row>
    <row r="63" spans="1:15" ht="67.2" x14ac:dyDescent="0.35">
      <c r="A63" s="32" t="s">
        <v>43</v>
      </c>
      <c r="B63" s="24" t="s">
        <v>44</v>
      </c>
      <c r="C63" s="14">
        <f>C64</f>
        <v>0</v>
      </c>
      <c r="D63" s="14">
        <f t="shared" ref="D63:O63" si="65">D64</f>
        <v>0</v>
      </c>
      <c r="E63" s="14">
        <f t="shared" si="65"/>
        <v>0</v>
      </c>
      <c r="F63" s="14">
        <f t="shared" si="65"/>
        <v>2696.95</v>
      </c>
      <c r="G63" s="14">
        <f t="shared" si="65"/>
        <v>2696.95</v>
      </c>
      <c r="H63" s="14">
        <f t="shared" si="65"/>
        <v>0</v>
      </c>
      <c r="I63" s="14">
        <f t="shared" si="65"/>
        <v>2696.95</v>
      </c>
      <c r="J63" s="14">
        <f t="shared" si="65"/>
        <v>0</v>
      </c>
      <c r="K63" s="14">
        <f t="shared" si="65"/>
        <v>2696.95</v>
      </c>
      <c r="L63" s="14">
        <f t="shared" si="65"/>
        <v>1208.03</v>
      </c>
      <c r="M63" s="14">
        <f t="shared" si="65"/>
        <v>3904.9799999999996</v>
      </c>
      <c r="N63" s="14">
        <f t="shared" si="65"/>
        <v>0</v>
      </c>
      <c r="O63" s="14">
        <f t="shared" si="65"/>
        <v>3904.9799999999996</v>
      </c>
    </row>
    <row r="64" spans="1:15" ht="50.4" x14ac:dyDescent="0.35">
      <c r="A64" s="33" t="s">
        <v>88</v>
      </c>
      <c r="B64" s="34" t="s">
        <v>87</v>
      </c>
      <c r="C64" s="21">
        <v>0</v>
      </c>
      <c r="D64" s="21"/>
      <c r="E64" s="21">
        <f>SUM(C64:D64)</f>
        <v>0</v>
      </c>
      <c r="F64" s="21">
        <v>2696.95</v>
      </c>
      <c r="G64" s="21">
        <f>SUM(E64:F64)</f>
        <v>2696.95</v>
      </c>
      <c r="H64" s="21"/>
      <c r="I64" s="21">
        <f>SUM(G64:H64)</f>
        <v>2696.95</v>
      </c>
      <c r="J64" s="21">
        <v>0</v>
      </c>
      <c r="K64" s="21">
        <f t="shared" ref="K64" si="66">SUM(I64:J64)</f>
        <v>2696.95</v>
      </c>
      <c r="L64" s="21">
        <v>1208.03</v>
      </c>
      <c r="M64" s="21">
        <f>SUM(K64:L64)</f>
        <v>3904.9799999999996</v>
      </c>
      <c r="N64" s="21"/>
      <c r="O64" s="21">
        <f>SUM(M64:N64)</f>
        <v>3904.9799999999996</v>
      </c>
    </row>
    <row r="65" spans="1:15" ht="67.2" x14ac:dyDescent="0.35">
      <c r="A65" s="35" t="s">
        <v>45</v>
      </c>
      <c r="B65" s="24" t="s">
        <v>46</v>
      </c>
      <c r="C65" s="14">
        <f>C66</f>
        <v>0</v>
      </c>
      <c r="D65" s="14">
        <f t="shared" ref="D65:O65" si="67">D66</f>
        <v>-2919.94</v>
      </c>
      <c r="E65" s="14">
        <f t="shared" si="67"/>
        <v>-2919.94</v>
      </c>
      <c r="F65" s="14">
        <f t="shared" si="67"/>
        <v>0</v>
      </c>
      <c r="G65" s="14">
        <f t="shared" si="67"/>
        <v>-2919.94</v>
      </c>
      <c r="H65" s="14">
        <f t="shared" si="67"/>
        <v>0</v>
      </c>
      <c r="I65" s="14">
        <f t="shared" si="67"/>
        <v>-2919.94</v>
      </c>
      <c r="J65" s="14">
        <f t="shared" si="67"/>
        <v>0</v>
      </c>
      <c r="K65" s="14">
        <f t="shared" si="67"/>
        <v>-2919.94</v>
      </c>
      <c r="L65" s="14">
        <f t="shared" si="67"/>
        <v>0</v>
      </c>
      <c r="M65" s="14">
        <f t="shared" si="67"/>
        <v>-2919.94</v>
      </c>
      <c r="N65" s="14">
        <f t="shared" si="67"/>
        <v>0</v>
      </c>
      <c r="O65" s="14">
        <f t="shared" si="67"/>
        <v>-2919.94</v>
      </c>
    </row>
    <row r="66" spans="1:15" ht="67.5" customHeight="1" x14ac:dyDescent="0.35">
      <c r="A66" s="36" t="s">
        <v>103</v>
      </c>
      <c r="B66" s="37" t="s">
        <v>104</v>
      </c>
      <c r="C66" s="21">
        <v>0</v>
      </c>
      <c r="D66" s="21">
        <v>-2919.94</v>
      </c>
      <c r="E66" s="22">
        <f t="shared" ref="E66" si="68">SUM(C66:D66)</f>
        <v>-2919.94</v>
      </c>
      <c r="F66" s="21"/>
      <c r="G66" s="22">
        <f t="shared" ref="G66" si="69">SUM(E66:F66)</f>
        <v>-2919.94</v>
      </c>
      <c r="H66" s="21"/>
      <c r="I66" s="22">
        <f t="shared" ref="I66" si="70">SUM(G66:H66)</f>
        <v>-2919.94</v>
      </c>
      <c r="J66" s="21">
        <v>0</v>
      </c>
      <c r="K66" s="22">
        <f t="shared" ref="K66" si="71">SUM(I66:J66)</f>
        <v>-2919.94</v>
      </c>
      <c r="L66" s="21"/>
      <c r="M66" s="22">
        <f t="shared" ref="M66" si="72">SUM(K66:L66)</f>
        <v>-2919.94</v>
      </c>
      <c r="N66" s="21"/>
      <c r="O66" s="22">
        <f>SUM(M66:N66)</f>
        <v>-2919.94</v>
      </c>
    </row>
    <row r="67" spans="1:15" ht="27.75" customHeight="1" x14ac:dyDescent="0.35">
      <c r="A67" s="38"/>
      <c r="B67" s="24" t="s">
        <v>47</v>
      </c>
      <c r="C67" s="29">
        <f t="shared" ref="C67:O67" si="73">C6+C55</f>
        <v>19344069.310000002</v>
      </c>
      <c r="D67" s="29">
        <f t="shared" si="73"/>
        <v>126512.13</v>
      </c>
      <c r="E67" s="29">
        <f t="shared" si="73"/>
        <v>19470581.440000001</v>
      </c>
      <c r="F67" s="29">
        <f t="shared" si="73"/>
        <v>1224060.7899999998</v>
      </c>
      <c r="G67" s="29">
        <f t="shared" si="73"/>
        <v>20694642.229999997</v>
      </c>
      <c r="H67" s="29">
        <f t="shared" si="73"/>
        <v>36608.439999999995</v>
      </c>
      <c r="I67" s="29">
        <f t="shared" si="73"/>
        <v>20731250.670000002</v>
      </c>
      <c r="J67" s="29">
        <f t="shared" si="73"/>
        <v>56121.26999999999</v>
      </c>
      <c r="K67" s="29">
        <f t="shared" si="73"/>
        <v>20787371.939999998</v>
      </c>
      <c r="L67" s="29">
        <f t="shared" si="73"/>
        <v>6602.699999999998</v>
      </c>
      <c r="M67" s="29">
        <f t="shared" si="73"/>
        <v>20793974.640000001</v>
      </c>
      <c r="N67" s="29">
        <f t="shared" si="73"/>
        <v>240194.21000000002</v>
      </c>
      <c r="O67" s="29">
        <f t="shared" si="73"/>
        <v>21034168.850000001</v>
      </c>
    </row>
  </sheetData>
  <mergeCells count="2">
    <mergeCell ref="A2:O2"/>
    <mergeCell ref="A3:O3"/>
  </mergeCells>
  <printOptions horizontalCentered="1"/>
  <pageMargins left="0.78740157480314965" right="0.78740157480314965" top="1.1811023622047245" bottom="0.39370078740157483" header="0.31496062992125984" footer="0.31496062992125984"/>
  <pageSetup paperSize="9" scale="46" firstPageNumber="81" fitToHeight="19" orientation="landscape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Парамонова Оксана Борисовна</dc:creator>
  <cp:lastModifiedBy>Шмидт Татьяна Николаевна</cp:lastModifiedBy>
  <cp:lastPrinted>2021-04-26T08:54:45Z</cp:lastPrinted>
  <dcterms:created xsi:type="dcterms:W3CDTF">2018-03-12T12:21:46Z</dcterms:created>
  <dcterms:modified xsi:type="dcterms:W3CDTF">2021-04-26T08:54:52Z</dcterms:modified>
</cp:coreProperties>
</file>